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HKSANAS\HKSA_Files\Event\2023-2024\Cat C(III)-Local Competition\23-24 Open League\5. Result\Standing\"/>
    </mc:Choice>
  </mc:AlternateContent>
  <xr:revisionPtr revIDLastSave="0" documentId="13_ncr:1_{93833612-B430-4DA0-9350-F2F80732C02C}" xr6:coauthVersionLast="47" xr6:coauthVersionMax="47" xr10:uidLastSave="{00000000-0000-0000-0000-000000000000}"/>
  <bookViews>
    <workbookView xWindow="28680" yWindow="-120" windowWidth="29040" windowHeight="15720" tabRatio="611" activeTab="2" xr2:uid="{00000000-000D-0000-FFFF-FFFF00000000}"/>
  </bookViews>
  <sheets>
    <sheet name="Cover" sheetId="2" r:id="rId1"/>
    <sheet name="MD" sheetId="34" r:id="rId2"/>
    <sheet name="MD Result" sheetId="40" r:id="rId3"/>
  </sheets>
  <definedNames>
    <definedName name="_xlnm.Print_Area" localSheetId="1">MD!$A$3:$F$39</definedName>
    <definedName name="_xlnm.Print_Area" localSheetId="2">'MD Result'!$B$1:$AD$31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7" i="40" l="1"/>
  <c r="L10" i="40"/>
  <c r="O22" i="40" l="1"/>
  <c r="AE17" i="40"/>
  <c r="AD17" i="40"/>
  <c r="AD8" i="40"/>
  <c r="AD7" i="40"/>
  <c r="AC7" i="40"/>
  <c r="AA8" i="40"/>
  <c r="AA7" i="40"/>
  <c r="X24" i="40"/>
  <c r="V24" i="40"/>
  <c r="U24" i="40"/>
  <c r="S24" i="40"/>
  <c r="R24" i="40"/>
  <c r="P24" i="40"/>
  <c r="O24" i="40"/>
  <c r="M24" i="40"/>
  <c r="L24" i="40"/>
  <c r="J24" i="40"/>
  <c r="I24" i="40"/>
  <c r="G24" i="40"/>
  <c r="F24" i="40"/>
  <c r="D24" i="40"/>
  <c r="U23" i="40"/>
  <c r="S23" i="40"/>
  <c r="R23" i="40"/>
  <c r="P23" i="40"/>
  <c r="O23" i="40"/>
  <c r="M23" i="40"/>
  <c r="L23" i="40"/>
  <c r="J23" i="40"/>
  <c r="I23" i="40"/>
  <c r="G23" i="40"/>
  <c r="F23" i="40"/>
  <c r="D23" i="40"/>
  <c r="R22" i="40"/>
  <c r="P22" i="40"/>
  <c r="M22" i="40"/>
  <c r="L22" i="40"/>
  <c r="J22" i="40"/>
  <c r="I22" i="40"/>
  <c r="G22" i="40"/>
  <c r="F22" i="40"/>
  <c r="D22" i="40"/>
  <c r="O21" i="40"/>
  <c r="M21" i="40"/>
  <c r="L21" i="40"/>
  <c r="J21" i="40"/>
  <c r="I21" i="40"/>
  <c r="G21" i="40"/>
  <c r="F21" i="40"/>
  <c r="D21" i="40"/>
  <c r="L20" i="40"/>
  <c r="J20" i="40"/>
  <c r="I20" i="40"/>
  <c r="G20" i="40"/>
  <c r="F20" i="40"/>
  <c r="D20" i="40"/>
  <c r="I19" i="40"/>
  <c r="G19" i="40"/>
  <c r="F19" i="40"/>
  <c r="AE19" i="40" s="1"/>
  <c r="D19" i="40"/>
  <c r="F18" i="40"/>
  <c r="AE18" i="40" s="1"/>
  <c r="D18" i="40"/>
  <c r="Y16" i="40"/>
  <c r="V16" i="40"/>
  <c r="S16" i="40"/>
  <c r="P16" i="40"/>
  <c r="M16" i="40"/>
  <c r="J16" i="40"/>
  <c r="G16" i="40"/>
  <c r="D16" i="40"/>
  <c r="U13" i="40"/>
  <c r="S13" i="40"/>
  <c r="R13" i="40"/>
  <c r="P13" i="40"/>
  <c r="O13" i="40"/>
  <c r="M13" i="40"/>
  <c r="L13" i="40"/>
  <c r="J13" i="40"/>
  <c r="I13" i="40"/>
  <c r="G13" i="40"/>
  <c r="F13" i="40"/>
  <c r="D13" i="40"/>
  <c r="R12" i="40"/>
  <c r="P12" i="40"/>
  <c r="O12" i="40"/>
  <c r="M12" i="40"/>
  <c r="L12" i="40"/>
  <c r="J12" i="40"/>
  <c r="I12" i="40"/>
  <c r="G12" i="40"/>
  <c r="F12" i="40"/>
  <c r="D12" i="40"/>
  <c r="O11" i="40"/>
  <c r="M11" i="40"/>
  <c r="L11" i="40"/>
  <c r="J11" i="40"/>
  <c r="I11" i="40"/>
  <c r="G11" i="40"/>
  <c r="F11" i="40"/>
  <c r="D11" i="40"/>
  <c r="J10" i="40"/>
  <c r="I10" i="40"/>
  <c r="G10" i="40"/>
  <c r="F10" i="40"/>
  <c r="AD10" i="40" s="1"/>
  <c r="D10" i="40"/>
  <c r="I9" i="40"/>
  <c r="AD9" i="40" s="1"/>
  <c r="G9" i="40"/>
  <c r="F9" i="40"/>
  <c r="D9" i="40"/>
  <c r="F8" i="40"/>
  <c r="D8" i="40"/>
  <c r="V6" i="40"/>
  <c r="S6" i="40"/>
  <c r="P6" i="40"/>
  <c r="M6" i="40"/>
  <c r="J6" i="40"/>
  <c r="G6" i="40"/>
  <c r="D6" i="40"/>
  <c r="AD12" i="40" l="1"/>
  <c r="Y7" i="40"/>
  <c r="AE7" i="40" s="1"/>
  <c r="AA9" i="40"/>
  <c r="AC9" i="40"/>
  <c r="AD21" i="40"/>
  <c r="AC21" i="40"/>
  <c r="AE21" i="40"/>
  <c r="AC19" i="40"/>
  <c r="AD19" i="40"/>
  <c r="AA12" i="40"/>
  <c r="AD11" i="40"/>
  <c r="AA11" i="40"/>
  <c r="AD13" i="40"/>
  <c r="AC18" i="40"/>
  <c r="AD18" i="40"/>
  <c r="AC23" i="40"/>
  <c r="AE24" i="40"/>
  <c r="AD23" i="40"/>
  <c r="AE23" i="40"/>
  <c r="AA13" i="40"/>
  <c r="AA10" i="40"/>
  <c r="AC24" i="40"/>
  <c r="AC20" i="40"/>
  <c r="AE20" i="40"/>
  <c r="Z31" i="40"/>
  <c r="AD20" i="40"/>
  <c r="AB17" i="40"/>
  <c r="AF17" i="40" s="1"/>
  <c r="AD24" i="40"/>
  <c r="AC22" i="40"/>
  <c r="AE22" i="40"/>
  <c r="AD22" i="40"/>
  <c r="AC10" i="40"/>
  <c r="AC13" i="40"/>
  <c r="Y13" i="40" s="1"/>
  <c r="AE13" i="40" s="1"/>
  <c r="AC8" i="40"/>
  <c r="Y8" i="40" s="1"/>
  <c r="AE8" i="40" s="1"/>
  <c r="AC12" i="40"/>
  <c r="AC11" i="40"/>
  <c r="Y9" i="40" l="1"/>
  <c r="AE9" i="40" s="1"/>
  <c r="Y12" i="40"/>
  <c r="AE12" i="40" s="1"/>
  <c r="AA14" i="40"/>
  <c r="Y10" i="40"/>
  <c r="AE10" i="40" s="1"/>
  <c r="AD25" i="40"/>
  <c r="AC14" i="40"/>
  <c r="AC25" i="40"/>
  <c r="Y11" i="40"/>
  <c r="AB20" i="40"/>
  <c r="AB23" i="40"/>
  <c r="AF23" i="40" s="1"/>
  <c r="AB21" i="40"/>
  <c r="AF21" i="40" s="1"/>
  <c r="AB19" i="40"/>
  <c r="AF19" i="40" s="1"/>
  <c r="AB18" i="40"/>
  <c r="AF18" i="40" s="1"/>
  <c r="AB24" i="40"/>
  <c r="AF24" i="40" s="1"/>
  <c r="AB22" i="40"/>
  <c r="AF22" i="40" s="1"/>
  <c r="AF20" i="40" l="1"/>
  <c r="AB25" i="40"/>
  <c r="Y14" i="40"/>
  <c r="AE11" i="40"/>
</calcChain>
</file>

<file path=xl/sharedStrings.xml><?xml version="1.0" encoding="utf-8"?>
<sst xmlns="http://schemas.openxmlformats.org/spreadsheetml/2006/main" count="218" uniqueCount="103">
  <si>
    <t xml:space="preserve">Play-off Series </t>
    <phoneticPr fontId="4" type="noConversion"/>
  </si>
  <si>
    <t>Hong Kong Softball Association</t>
    <phoneticPr fontId="4" type="noConversion"/>
  </si>
  <si>
    <t>Game
 Played</t>
    <phoneticPr fontId="4" type="noConversion"/>
  </si>
  <si>
    <t>Win</t>
    <phoneticPr fontId="4" type="noConversion"/>
  </si>
  <si>
    <t>Loss</t>
    <phoneticPr fontId="4" type="noConversion"/>
  </si>
  <si>
    <t>Runs Against</t>
    <phoneticPr fontId="4" type="noConversion"/>
  </si>
  <si>
    <t>Winning %</t>
    <phoneticPr fontId="4" type="noConversion"/>
  </si>
  <si>
    <t>Ranking</t>
    <phoneticPr fontId="4" type="noConversion"/>
  </si>
  <si>
    <t>Walk-over</t>
    <phoneticPr fontId="4" type="noConversion"/>
  </si>
  <si>
    <t>Walked-over by the opponent team - not enough players to show up at game time.</t>
    <phoneticPr fontId="4" type="noConversion"/>
  </si>
  <si>
    <t>Approved forfeiture</t>
    <phoneticPr fontId="4" type="noConversion"/>
  </si>
  <si>
    <t>Officially approved forfeiture by HKSA  - limited to once in every season.</t>
    <phoneticPr fontId="4" type="noConversion"/>
  </si>
  <si>
    <t>Forfeit at game time</t>
    <phoneticPr fontId="4" type="noConversion"/>
  </si>
  <si>
    <t>Team forfeited during game time  - player's injury or ejection of player.</t>
    <phoneticPr fontId="4" type="noConversion"/>
  </si>
  <si>
    <t>Banned from League</t>
    <phoneticPr fontId="4" type="noConversion"/>
  </si>
  <si>
    <t>Team was banned for the rest of the season - two "walk-over".</t>
    <phoneticPr fontId="4" type="noConversion"/>
  </si>
  <si>
    <t xml:space="preserve"> Most Runs Against</t>
    <phoneticPr fontId="4" type="noConversion"/>
  </si>
  <si>
    <t xml:space="preserve">The most runs against recorded in Round Robin = </t>
    <phoneticPr fontId="4" type="noConversion"/>
  </si>
  <si>
    <t>_</t>
    <phoneticPr fontId="2" type="noConversion"/>
  </si>
  <si>
    <t>8th</t>
  </si>
  <si>
    <t>9th</t>
  </si>
  <si>
    <t>10th</t>
  </si>
  <si>
    <t>_</t>
  </si>
  <si>
    <t>_</t>
    <phoneticPr fontId="4" type="noConversion"/>
  </si>
  <si>
    <t>11th</t>
  </si>
  <si>
    <t>12th</t>
  </si>
  <si>
    <t>MD Division</t>
    <phoneticPr fontId="4" type="noConversion"/>
  </si>
  <si>
    <t>Ranking in Preliminary Round</t>
    <phoneticPr fontId="4" type="noConversion"/>
  </si>
  <si>
    <t xml:space="preserve">Ranking </t>
    <phoneticPr fontId="4" type="noConversion"/>
  </si>
  <si>
    <t>1st</t>
    <phoneticPr fontId="4" type="noConversion"/>
  </si>
  <si>
    <t>2nd</t>
    <phoneticPr fontId="4" type="noConversion"/>
  </si>
  <si>
    <t>3rd</t>
    <phoneticPr fontId="4" type="noConversion"/>
  </si>
  <si>
    <t>4th</t>
    <phoneticPr fontId="4" type="noConversion"/>
  </si>
  <si>
    <t>5th</t>
    <phoneticPr fontId="4" type="noConversion"/>
  </si>
  <si>
    <t>6th</t>
    <phoneticPr fontId="4" type="noConversion"/>
  </si>
  <si>
    <t>Final Rankings</t>
    <phoneticPr fontId="4" type="noConversion"/>
  </si>
  <si>
    <t>Promoted to MC</t>
    <phoneticPr fontId="4" type="noConversion"/>
  </si>
  <si>
    <t>7th</t>
  </si>
  <si>
    <t>13th</t>
  </si>
  <si>
    <t>14th</t>
  </si>
  <si>
    <t>15th</t>
  </si>
  <si>
    <t>16th</t>
  </si>
  <si>
    <t>17th</t>
  </si>
  <si>
    <t>18th</t>
  </si>
  <si>
    <t>MD Group A</t>
    <phoneticPr fontId="4" type="noConversion"/>
  </si>
  <si>
    <t>MD Group B</t>
    <phoneticPr fontId="4" type="noConversion"/>
  </si>
  <si>
    <t>MD Division</t>
  </si>
  <si>
    <t>MD1_1st</t>
  </si>
  <si>
    <t>MD1_2nd</t>
  </si>
  <si>
    <t>MD2_1st</t>
  </si>
  <si>
    <t>MD2_2nd</t>
  </si>
  <si>
    <t>7th</t>
    <phoneticPr fontId="4" type="noConversion"/>
  </si>
  <si>
    <t>MD League</t>
  </si>
  <si>
    <t>MD1</t>
  </si>
  <si>
    <t>MD2</t>
  </si>
  <si>
    <t>Champion of MD</t>
    <phoneticPr fontId="2" type="noConversion"/>
  </si>
  <si>
    <t>Play-off Series 2022-2023</t>
    <phoneticPr fontId="2" type="noConversion"/>
  </si>
  <si>
    <t>Hong Kong China Softball Association</t>
    <phoneticPr fontId="4" type="noConversion"/>
  </si>
  <si>
    <t>2023-2024</t>
    <phoneticPr fontId="2" type="noConversion"/>
  </si>
  <si>
    <t>2023-2024</t>
    <phoneticPr fontId="2" type="noConversion"/>
  </si>
  <si>
    <t>MD1_3rd</t>
    <phoneticPr fontId="4" type="noConversion"/>
  </si>
  <si>
    <t>MD1_4th</t>
    <phoneticPr fontId="4" type="noConversion"/>
  </si>
  <si>
    <t>MD2_3rd</t>
    <phoneticPr fontId="4" type="noConversion"/>
  </si>
  <si>
    <t>MD1_5th</t>
    <phoneticPr fontId="4" type="noConversion"/>
  </si>
  <si>
    <t>MD1_6th</t>
    <phoneticPr fontId="4" type="noConversion"/>
  </si>
  <si>
    <t>MD1_7th</t>
    <phoneticPr fontId="4" type="noConversion"/>
  </si>
  <si>
    <t>MD1_8th</t>
    <phoneticPr fontId="4" type="noConversion"/>
  </si>
  <si>
    <t>MD2_4th</t>
    <phoneticPr fontId="4" type="noConversion"/>
  </si>
  <si>
    <t>MD2_5th</t>
    <phoneticPr fontId="4" type="noConversion"/>
  </si>
  <si>
    <t>MD2_6th</t>
    <phoneticPr fontId="4" type="noConversion"/>
  </si>
  <si>
    <t>MD2_7th</t>
    <phoneticPr fontId="4" type="noConversion"/>
  </si>
  <si>
    <t>COMETS</t>
    <phoneticPr fontId="4" type="noConversion"/>
  </si>
  <si>
    <t>SCORPION</t>
    <phoneticPr fontId="4" type="noConversion"/>
  </si>
  <si>
    <t>BULLDOGS</t>
    <phoneticPr fontId="4" type="noConversion"/>
  </si>
  <si>
    <t>STATIC</t>
  </si>
  <si>
    <t>TURKEYS</t>
    <phoneticPr fontId="4" type="noConversion"/>
  </si>
  <si>
    <t>KOOKABURRA</t>
    <phoneticPr fontId="4" type="noConversion"/>
  </si>
  <si>
    <t>CSWBC-SOX</t>
    <phoneticPr fontId="2" type="noConversion"/>
  </si>
  <si>
    <t>ZERO</t>
    <phoneticPr fontId="2" type="noConversion"/>
  </si>
  <si>
    <t>Play-off Series 2023-2024</t>
    <phoneticPr fontId="4" type="noConversion"/>
  </si>
  <si>
    <t>AJI ROJO</t>
    <phoneticPr fontId="2" type="noConversion"/>
  </si>
  <si>
    <t>KOALA</t>
    <phoneticPr fontId="2" type="noConversion"/>
  </si>
  <si>
    <t>TURKEYS</t>
    <phoneticPr fontId="2" type="noConversion"/>
  </si>
  <si>
    <t>KOOKABURRA</t>
    <phoneticPr fontId="2" type="noConversion"/>
  </si>
  <si>
    <t>ZERO</t>
  </si>
  <si>
    <t>CSWBC-SOX</t>
  </si>
  <si>
    <t>JP</t>
  </si>
  <si>
    <t>JP</t>
    <phoneticPr fontId="2" type="noConversion"/>
  </si>
  <si>
    <t>HYSAN YOSHI</t>
  </si>
  <si>
    <t>HYSAN YOSHI</t>
    <phoneticPr fontId="2" type="noConversion"/>
  </si>
  <si>
    <t>COMETS</t>
    <phoneticPr fontId="2" type="noConversion"/>
  </si>
  <si>
    <t>SCORPION</t>
    <phoneticPr fontId="2" type="noConversion"/>
  </si>
  <si>
    <t>BULLDOGS</t>
    <phoneticPr fontId="2" type="noConversion"/>
  </si>
  <si>
    <t>LA SALLE</t>
  </si>
  <si>
    <t>LA SALLE</t>
    <phoneticPr fontId="2" type="noConversion"/>
  </si>
  <si>
    <t>SPHINX ELITE</t>
  </si>
  <si>
    <t>SPHINX ELITE</t>
    <phoneticPr fontId="2" type="noConversion"/>
  </si>
  <si>
    <t>AJI AMARILLO</t>
  </si>
  <si>
    <t>AJI AMARILLO</t>
    <phoneticPr fontId="2" type="noConversion"/>
  </si>
  <si>
    <t>STATIC</t>
    <phoneticPr fontId="2" type="noConversion"/>
  </si>
  <si>
    <t>AJI ROJO</t>
    <phoneticPr fontId="4" type="noConversion"/>
  </si>
  <si>
    <t>KOALA</t>
    <phoneticPr fontId="4" type="noConversion"/>
  </si>
  <si>
    <t>Play Off Round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</si>
</sst>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_);[Red]\(0.0\)"/>
    <numFmt numFmtId="178" formatCode="0;;;"/>
  </numFmts>
  <fonts count="30" x14ac:knownFonts="1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2"/>
      <charset val="136"/>
      <scheme val="minor"/>
    </font>
    <font>
      <b/>
      <sz val="60"/>
      <name val="Arial"/>
      <family val="2"/>
    </font>
    <font>
      <sz val="9"/>
      <name val="新細明體"/>
      <family val="1"/>
      <charset val="136"/>
    </font>
    <font>
      <b/>
      <u/>
      <sz val="60"/>
      <name val="Arial"/>
      <family val="2"/>
    </font>
    <font>
      <b/>
      <u/>
      <sz val="10"/>
      <name val="Arial"/>
      <family val="2"/>
    </font>
    <font>
      <b/>
      <u/>
      <sz val="45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10"/>
      <color rgb="FFFF0000"/>
      <name val="Arial"/>
      <family val="2"/>
    </font>
    <font>
      <sz val="12"/>
      <color theme="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u/>
      <sz val="12"/>
      <color theme="10"/>
      <name val="新細明體"/>
      <family val="2"/>
      <charset val="136"/>
      <scheme val="minor"/>
    </font>
    <font>
      <u/>
      <sz val="12"/>
      <color theme="11"/>
      <name val="新細明體"/>
      <family val="2"/>
      <charset val="136"/>
      <scheme val="minor"/>
    </font>
    <font>
      <b/>
      <u/>
      <sz val="16"/>
      <name val="Arial"/>
      <family val="2"/>
    </font>
    <font>
      <sz val="16"/>
      <name val="Arial"/>
      <family val="2"/>
    </font>
    <font>
      <sz val="16"/>
      <name val="新細明體"/>
      <family val="1"/>
      <charset val="136"/>
    </font>
    <font>
      <sz val="12"/>
      <color theme="1"/>
      <name val="Arial"/>
      <family val="2"/>
    </font>
    <font>
      <b/>
      <sz val="10"/>
      <color rgb="FFDD0806"/>
      <name val="Arial"/>
      <family val="2"/>
    </font>
    <font>
      <b/>
      <sz val="10"/>
      <color theme="1"/>
      <name val="Arial"/>
      <family val="2"/>
    </font>
    <font>
      <u/>
      <sz val="10"/>
      <color indexed="10"/>
      <name val="Arial"/>
      <family val="2"/>
    </font>
    <font>
      <sz val="12"/>
      <color rgb="FF006100"/>
      <name val="新細明體"/>
      <family val="1"/>
      <charset val="136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7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double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indexed="64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indexed="64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</borders>
  <cellStyleXfs count="23">
    <xf numFmtId="0" fontId="0" fillId="0" borderId="0"/>
    <xf numFmtId="0" fontId="1" fillId="0" borderId="0">
      <alignment vertical="center"/>
    </xf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" fillId="0" borderId="0"/>
    <xf numFmtId="0" fontId="1" fillId="0" borderId="0">
      <alignment vertical="center"/>
    </xf>
    <xf numFmtId="0" fontId="29" fillId="9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209">
    <xf numFmtId="0" fontId="0" fillId="0" borderId="0" xfId="0"/>
    <xf numFmtId="0" fontId="1" fillId="0" borderId="0" xfId="1">
      <alignment vertical="center"/>
    </xf>
    <xf numFmtId="0" fontId="6" fillId="0" borderId="0" xfId="1" applyFont="1" applyAlignment="1">
      <alignment horizontal="left" vertical="center"/>
    </xf>
    <xf numFmtId="0" fontId="8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9" fillId="0" borderId="3" xfId="1" applyFont="1" applyBorder="1" applyAlignment="1">
      <alignment horizontal="center" vertical="center" wrapText="1"/>
    </xf>
    <xf numFmtId="176" fontId="9" fillId="4" borderId="3" xfId="1" applyNumberFormat="1" applyFont="1" applyFill="1" applyBorder="1" applyAlignment="1">
      <alignment horizontal="center" vertical="center"/>
    </xf>
    <xf numFmtId="0" fontId="9" fillId="0" borderId="6" xfId="1" applyFont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11" fillId="0" borderId="0" xfId="1" applyFont="1">
      <alignment vertical="center"/>
    </xf>
    <xf numFmtId="0" fontId="24" fillId="0" borderId="0" xfId="1" applyFont="1">
      <alignment vertical="center"/>
    </xf>
    <xf numFmtId="0" fontId="10" fillId="0" borderId="0" xfId="1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3" fillId="0" borderId="0" xfId="1" applyFont="1">
      <alignment vertical="center"/>
    </xf>
    <xf numFmtId="0" fontId="12" fillId="0" borderId="0" xfId="1" applyFont="1">
      <alignment vertical="center"/>
    </xf>
    <xf numFmtId="0" fontId="9" fillId="0" borderId="1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/>
    </xf>
    <xf numFmtId="0" fontId="15" fillId="3" borderId="18" xfId="1" applyFont="1" applyFill="1" applyBorder="1" applyAlignment="1">
      <alignment horizontal="center" vertical="center"/>
    </xf>
    <xf numFmtId="0" fontId="15" fillId="3" borderId="19" xfId="1" applyFont="1" applyFill="1" applyBorder="1" applyAlignment="1">
      <alignment horizontal="center" vertical="center"/>
    </xf>
    <xf numFmtId="0" fontId="15" fillId="3" borderId="20" xfId="1" applyFont="1" applyFill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176" fontId="9" fillId="0" borderId="17" xfId="1" applyNumberFormat="1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15" fillId="3" borderId="8" xfId="1" applyFont="1" applyFill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5" fillId="3" borderId="5" xfId="1" applyFont="1" applyFill="1" applyBorder="1" applyAlignment="1">
      <alignment horizontal="center" vertical="center"/>
    </xf>
    <xf numFmtId="0" fontId="15" fillId="3" borderId="22" xfId="1" applyFont="1" applyFill="1" applyBorder="1" applyAlignment="1">
      <alignment horizontal="center" vertical="center"/>
    </xf>
    <xf numFmtId="0" fontId="15" fillId="3" borderId="21" xfId="1" applyFont="1" applyFill="1" applyBorder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14" fontId="12" fillId="0" borderId="0" xfId="1" applyNumberFormat="1" applyFont="1">
      <alignment vertical="center"/>
    </xf>
    <xf numFmtId="176" fontId="9" fillId="4" borderId="37" xfId="1" applyNumberFormat="1" applyFont="1" applyFill="1" applyBorder="1" applyAlignment="1">
      <alignment horizontal="center" vertical="center"/>
    </xf>
    <xf numFmtId="176" fontId="9" fillId="0" borderId="38" xfId="1" applyNumberFormat="1" applyFont="1" applyBorder="1" applyAlignment="1">
      <alignment horizontal="center" vertical="center"/>
    </xf>
    <xf numFmtId="0" fontId="10" fillId="0" borderId="48" xfId="1" applyFont="1" applyBorder="1" applyAlignment="1">
      <alignment horizontal="center" vertical="center"/>
    </xf>
    <xf numFmtId="1" fontId="8" fillId="2" borderId="49" xfId="1" applyNumberFormat="1" applyFont="1" applyFill="1" applyBorder="1" applyAlignment="1">
      <alignment horizontal="center" vertical="center"/>
    </xf>
    <xf numFmtId="1" fontId="8" fillId="2" borderId="6" xfId="1" applyNumberFormat="1" applyFont="1" applyFill="1" applyBorder="1" applyAlignment="1">
      <alignment horizontal="center" vertical="center"/>
    </xf>
    <xf numFmtId="1" fontId="8" fillId="2" borderId="3" xfId="1" applyNumberFormat="1" applyFont="1" applyFill="1" applyBorder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3" fillId="0" borderId="0" xfId="1" applyFont="1" applyAlignment="1">
      <alignment horizontal="left" vertical="center"/>
    </xf>
    <xf numFmtId="0" fontId="28" fillId="0" borderId="0" xfId="1" applyFont="1" applyAlignment="1">
      <alignment vertical="center" wrapText="1"/>
    </xf>
    <xf numFmtId="1" fontId="8" fillId="0" borderId="52" xfId="1" applyNumberFormat="1" applyFont="1" applyBorder="1" applyAlignment="1">
      <alignment horizontal="center" vertical="center"/>
    </xf>
    <xf numFmtId="1" fontId="8" fillId="0" borderId="55" xfId="1" applyNumberFormat="1" applyFont="1" applyBorder="1" applyAlignment="1">
      <alignment horizontal="center" vertical="center"/>
    </xf>
    <xf numFmtId="1" fontId="8" fillId="0" borderId="56" xfId="1" applyNumberFormat="1" applyFont="1" applyBorder="1" applyAlignment="1">
      <alignment horizontal="center" vertical="center"/>
    </xf>
    <xf numFmtId="0" fontId="11" fillId="0" borderId="0" xfId="1" applyFont="1" applyAlignment="1">
      <alignment horizontal="center" vertical="center" wrapText="1"/>
    </xf>
    <xf numFmtId="0" fontId="11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1" fontId="8" fillId="8" borderId="6" xfId="1" applyNumberFormat="1" applyFont="1" applyFill="1" applyBorder="1" applyAlignment="1">
      <alignment horizontal="center" vertical="center"/>
    </xf>
    <xf numFmtId="1" fontId="8" fillId="8" borderId="50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9" fillId="0" borderId="13" xfId="1" applyFont="1" applyBorder="1" applyAlignment="1">
      <alignment horizontal="center" vertical="center" wrapText="1"/>
    </xf>
    <xf numFmtId="9" fontId="9" fillId="0" borderId="21" xfId="1" applyNumberFormat="1" applyFont="1" applyBorder="1" applyAlignment="1">
      <alignment horizontal="center" vertical="center"/>
    </xf>
    <xf numFmtId="0" fontId="9" fillId="0" borderId="50" xfId="1" applyFont="1" applyBorder="1" applyAlignment="1">
      <alignment horizontal="center" vertical="center" wrapText="1"/>
    </xf>
    <xf numFmtId="1" fontId="8" fillId="2" borderId="52" xfId="1" applyNumberFormat="1" applyFont="1" applyFill="1" applyBorder="1" applyAlignment="1">
      <alignment horizontal="center" vertical="center"/>
    </xf>
    <xf numFmtId="1" fontId="8" fillId="2" borderId="62" xfId="1" applyNumberFormat="1" applyFont="1" applyFill="1" applyBorder="1" applyAlignment="1">
      <alignment horizontal="center" vertical="center"/>
    </xf>
    <xf numFmtId="1" fontId="8" fillId="0" borderId="64" xfId="1" applyNumberFormat="1" applyFont="1" applyBorder="1" applyAlignment="1">
      <alignment horizontal="center" vertical="center"/>
    </xf>
    <xf numFmtId="0" fontId="15" fillId="3" borderId="65" xfId="1" applyFont="1" applyFill="1" applyBorder="1" applyAlignment="1">
      <alignment horizontal="center" vertical="center"/>
    </xf>
    <xf numFmtId="0" fontId="15" fillId="3" borderId="29" xfId="1" applyFont="1" applyFill="1" applyBorder="1" applyAlignment="1">
      <alignment horizontal="center" vertical="center"/>
    </xf>
    <xf numFmtId="0" fontId="15" fillId="3" borderId="39" xfId="1" applyFont="1" applyFill="1" applyBorder="1" applyAlignment="1">
      <alignment horizontal="center" vertical="center"/>
    </xf>
    <xf numFmtId="9" fontId="9" fillId="0" borderId="39" xfId="1" applyNumberFormat="1" applyFont="1" applyBorder="1" applyAlignment="1">
      <alignment horizontal="center" vertical="center"/>
    </xf>
    <xf numFmtId="1" fontId="8" fillId="2" borderId="66" xfId="1" applyNumberFormat="1" applyFont="1" applyFill="1" applyBorder="1" applyAlignment="1">
      <alignment horizontal="center" vertical="center"/>
    </xf>
    <xf numFmtId="177" fontId="12" fillId="0" borderId="0" xfId="1" applyNumberFormat="1" applyFont="1" applyAlignment="1">
      <alignment horizontal="center" vertical="center"/>
    </xf>
    <xf numFmtId="178" fontId="12" fillId="10" borderId="18" xfId="0" quotePrefix="1" applyNumberFormat="1" applyFont="1" applyFill="1" applyBorder="1" applyAlignment="1">
      <alignment horizontal="center" vertical="center"/>
    </xf>
    <xf numFmtId="0" fontId="25" fillId="10" borderId="19" xfId="1" applyFont="1" applyFill="1" applyBorder="1" applyAlignment="1">
      <alignment horizontal="center" vertical="center"/>
    </xf>
    <xf numFmtId="178" fontId="25" fillId="10" borderId="20" xfId="1" applyNumberFormat="1" applyFont="1" applyFill="1" applyBorder="1" applyAlignment="1">
      <alignment horizontal="center" vertical="center"/>
    </xf>
    <xf numFmtId="0" fontId="25" fillId="10" borderId="5" xfId="1" applyFont="1" applyFill="1" applyBorder="1" applyAlignment="1">
      <alignment horizontal="center" vertical="center"/>
    </xf>
    <xf numFmtId="0" fontId="25" fillId="10" borderId="22" xfId="1" applyFont="1" applyFill="1" applyBorder="1" applyAlignment="1">
      <alignment horizontal="center" vertical="center"/>
    </xf>
    <xf numFmtId="0" fontId="25" fillId="10" borderId="21" xfId="1" applyFont="1" applyFill="1" applyBorder="1" applyAlignment="1">
      <alignment horizontal="center" vertical="center"/>
    </xf>
    <xf numFmtId="0" fontId="25" fillId="10" borderId="8" xfId="1" applyFont="1" applyFill="1" applyBorder="1" applyAlignment="1">
      <alignment horizontal="center" vertical="center"/>
    </xf>
    <xf numFmtId="0" fontId="25" fillId="10" borderId="20" xfId="1" applyFont="1" applyFill="1" applyBorder="1" applyAlignment="1">
      <alignment horizontal="center" vertical="center"/>
    </xf>
    <xf numFmtId="178" fontId="25" fillId="10" borderId="34" xfId="1" applyNumberFormat="1" applyFont="1" applyFill="1" applyBorder="1" applyAlignment="1">
      <alignment horizontal="center" vertical="center"/>
    </xf>
    <xf numFmtId="178" fontId="25" fillId="10" borderId="30" xfId="1" applyNumberFormat="1" applyFont="1" applyFill="1" applyBorder="1" applyAlignment="1">
      <alignment horizontal="center" vertical="center"/>
    </xf>
    <xf numFmtId="178" fontId="12" fillId="10" borderId="8" xfId="0" quotePrefix="1" applyNumberFormat="1" applyFont="1" applyFill="1" applyBorder="1" applyAlignment="1">
      <alignment horizontal="center" vertical="center"/>
    </xf>
    <xf numFmtId="178" fontId="12" fillId="10" borderId="24" xfId="0" quotePrefix="1" applyNumberFormat="1" applyFont="1" applyFill="1" applyBorder="1" applyAlignment="1">
      <alignment horizontal="center" vertical="center"/>
    </xf>
    <xf numFmtId="0" fontId="25" fillId="10" borderId="25" xfId="1" applyFont="1" applyFill="1" applyBorder="1" applyAlignment="1">
      <alignment horizontal="center" vertical="center"/>
    </xf>
    <xf numFmtId="178" fontId="25" fillId="10" borderId="27" xfId="1" applyNumberFormat="1" applyFont="1" applyFill="1" applyBorder="1" applyAlignment="1">
      <alignment horizontal="center" vertical="center"/>
    </xf>
    <xf numFmtId="178" fontId="25" fillId="10" borderId="26" xfId="1" applyNumberFormat="1" applyFont="1" applyFill="1" applyBorder="1" applyAlignment="1">
      <alignment horizontal="center" vertical="center"/>
    </xf>
    <xf numFmtId="178" fontId="25" fillId="10" borderId="25" xfId="1" applyNumberFormat="1" applyFont="1" applyFill="1" applyBorder="1" applyAlignment="1">
      <alignment horizontal="center" vertical="center"/>
    </xf>
    <xf numFmtId="178" fontId="12" fillId="10" borderId="25" xfId="1" applyNumberFormat="1" applyFont="1" applyFill="1" applyBorder="1" applyAlignment="1">
      <alignment horizontal="center" vertical="center"/>
    </xf>
    <xf numFmtId="176" fontId="9" fillId="10" borderId="3" xfId="1" applyNumberFormat="1" applyFont="1" applyFill="1" applyBorder="1" applyAlignment="1">
      <alignment horizontal="center" vertical="center"/>
    </xf>
    <xf numFmtId="176" fontId="16" fillId="10" borderId="23" xfId="1" applyNumberFormat="1" applyFont="1" applyFill="1" applyBorder="1" applyAlignment="1">
      <alignment horizontal="center" vertical="center"/>
    </xf>
    <xf numFmtId="176" fontId="16" fillId="10" borderId="40" xfId="1" applyNumberFormat="1" applyFont="1" applyFill="1" applyBorder="1" applyAlignment="1">
      <alignment horizontal="center" vertical="center"/>
    </xf>
    <xf numFmtId="0" fontId="9" fillId="0" borderId="37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178" fontId="12" fillId="10" borderId="69" xfId="0" quotePrefix="1" applyNumberFormat="1" applyFont="1" applyFill="1" applyBorder="1" applyAlignment="1">
      <alignment horizontal="center" vertical="center"/>
    </xf>
    <xf numFmtId="178" fontId="25" fillId="10" borderId="21" xfId="1" applyNumberFormat="1" applyFont="1" applyFill="1" applyBorder="1" applyAlignment="1">
      <alignment horizontal="center" vertical="center"/>
    </xf>
    <xf numFmtId="178" fontId="25" fillId="10" borderId="68" xfId="1" applyNumberFormat="1" applyFont="1" applyFill="1" applyBorder="1" applyAlignment="1">
      <alignment horizontal="center" vertical="center"/>
    </xf>
    <xf numFmtId="178" fontId="25" fillId="10" borderId="0" xfId="1" applyNumberFormat="1" applyFont="1" applyFill="1" applyAlignment="1">
      <alignment horizontal="center" vertical="center"/>
    </xf>
    <xf numFmtId="178" fontId="25" fillId="10" borderId="8" xfId="1" applyNumberFormat="1" applyFont="1" applyFill="1" applyBorder="1" applyAlignment="1">
      <alignment horizontal="center" vertical="center"/>
    </xf>
    <xf numFmtId="178" fontId="12" fillId="10" borderId="19" xfId="1" applyNumberFormat="1" applyFont="1" applyFill="1" applyBorder="1" applyAlignment="1">
      <alignment horizontal="center" vertical="center"/>
    </xf>
    <xf numFmtId="178" fontId="25" fillId="10" borderId="19" xfId="1" applyNumberFormat="1" applyFont="1" applyFill="1" applyBorder="1" applyAlignment="1">
      <alignment horizontal="center" vertical="center"/>
    </xf>
    <xf numFmtId="176" fontId="9" fillId="4" borderId="6" xfId="1" applyNumberFormat="1" applyFont="1" applyFill="1" applyBorder="1" applyAlignment="1">
      <alignment horizontal="center" vertical="center"/>
    </xf>
    <xf numFmtId="176" fontId="9" fillId="0" borderId="70" xfId="1" applyNumberFormat="1" applyFont="1" applyBorder="1" applyAlignment="1">
      <alignment horizontal="center" vertical="center"/>
    </xf>
    <xf numFmtId="9" fontId="9" fillId="0" borderId="20" xfId="1" applyNumberFormat="1" applyFont="1" applyBorder="1" applyAlignment="1">
      <alignment horizontal="center" vertical="center"/>
    </xf>
    <xf numFmtId="176" fontId="16" fillId="10" borderId="42" xfId="1" applyNumberFormat="1" applyFont="1" applyFill="1" applyBorder="1" applyAlignment="1">
      <alignment horizontal="center" vertical="center"/>
    </xf>
    <xf numFmtId="0" fontId="9" fillId="0" borderId="65" xfId="1" applyFont="1" applyBorder="1" applyAlignment="1">
      <alignment horizontal="center" vertical="center"/>
    </xf>
    <xf numFmtId="178" fontId="12" fillId="10" borderId="71" xfId="0" quotePrefix="1" applyNumberFormat="1" applyFont="1" applyFill="1" applyBorder="1" applyAlignment="1">
      <alignment horizontal="center" vertical="center"/>
    </xf>
    <xf numFmtId="0" fontId="25" fillId="10" borderId="29" xfId="1" applyFont="1" applyFill="1" applyBorder="1" applyAlignment="1">
      <alignment horizontal="center" vertical="center"/>
    </xf>
    <xf numFmtId="178" fontId="25" fillId="10" borderId="39" xfId="1" applyNumberFormat="1" applyFont="1" applyFill="1" applyBorder="1" applyAlignment="1">
      <alignment horizontal="center" vertical="center"/>
    </xf>
    <xf numFmtId="178" fontId="25" fillId="10" borderId="65" xfId="1" applyNumberFormat="1" applyFont="1" applyFill="1" applyBorder="1" applyAlignment="1">
      <alignment horizontal="center" vertical="center"/>
    </xf>
    <xf numFmtId="178" fontId="12" fillId="10" borderId="29" xfId="1" applyNumberFormat="1" applyFont="1" applyFill="1" applyBorder="1" applyAlignment="1">
      <alignment horizontal="center" vertical="center"/>
    </xf>
    <xf numFmtId="178" fontId="25" fillId="10" borderId="29" xfId="1" applyNumberFormat="1" applyFont="1" applyFill="1" applyBorder="1" applyAlignment="1">
      <alignment horizontal="center" vertical="center"/>
    </xf>
    <xf numFmtId="0" fontId="9" fillId="0" borderId="47" xfId="1" applyFont="1" applyBorder="1" applyAlignment="1">
      <alignment horizontal="center" vertical="center"/>
    </xf>
    <xf numFmtId="178" fontId="17" fillId="10" borderId="69" xfId="0" quotePrefix="1" applyNumberFormat="1" applyFont="1" applyFill="1" applyBorder="1" applyAlignment="1">
      <alignment horizontal="center" vertical="center"/>
    </xf>
    <xf numFmtId="0" fontId="25" fillId="8" borderId="19" xfId="1" applyFont="1" applyFill="1" applyBorder="1" applyAlignment="1">
      <alignment horizontal="center" vertical="center"/>
    </xf>
    <xf numFmtId="0" fontId="25" fillId="8" borderId="20" xfId="1" applyFont="1" applyFill="1" applyBorder="1" applyAlignment="1">
      <alignment horizontal="center" vertical="center"/>
    </xf>
    <xf numFmtId="0" fontId="25" fillId="8" borderId="22" xfId="1" applyFont="1" applyFill="1" applyBorder="1" applyAlignment="1">
      <alignment horizontal="center" vertical="center"/>
    </xf>
    <xf numFmtId="0" fontId="12" fillId="8" borderId="8" xfId="1" applyFont="1" applyFill="1" applyBorder="1" applyAlignment="1">
      <alignment horizontal="center" vertical="center"/>
    </xf>
    <xf numFmtId="0" fontId="17" fillId="8" borderId="8" xfId="1" applyFont="1" applyFill="1" applyBorder="1" applyAlignment="1">
      <alignment horizontal="center" vertical="center"/>
    </xf>
    <xf numFmtId="178" fontId="17" fillId="8" borderId="20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5" fillId="8" borderId="8" xfId="1" applyFont="1" applyFill="1" applyBorder="1" applyAlignment="1">
      <alignment horizontal="center" vertical="center"/>
    </xf>
    <xf numFmtId="0" fontId="12" fillId="8" borderId="19" xfId="1" applyFont="1" applyFill="1" applyBorder="1" applyAlignment="1">
      <alignment horizontal="center" vertical="center"/>
    </xf>
    <xf numFmtId="178" fontId="17" fillId="8" borderId="8" xfId="1" applyNumberFormat="1" applyFont="1" applyFill="1" applyBorder="1" applyAlignment="1">
      <alignment horizontal="center" vertical="center"/>
    </xf>
    <xf numFmtId="0" fontId="17" fillId="8" borderId="20" xfId="1" applyFont="1" applyFill="1" applyBorder="1" applyAlignment="1">
      <alignment horizontal="center" vertical="center"/>
    </xf>
    <xf numFmtId="0" fontId="25" fillId="11" borderId="19" xfId="1" applyFont="1" applyFill="1" applyBorder="1" applyAlignment="1">
      <alignment horizontal="center" vertical="center"/>
    </xf>
    <xf numFmtId="0" fontId="25" fillId="11" borderId="20" xfId="1" applyFont="1" applyFill="1" applyBorder="1" applyAlignment="1">
      <alignment horizontal="center" vertical="center"/>
    </xf>
    <xf numFmtId="0" fontId="25" fillId="11" borderId="26" xfId="1" applyFont="1" applyFill="1" applyBorder="1" applyAlignment="1">
      <alignment horizontal="center" vertical="center"/>
    </xf>
    <xf numFmtId="0" fontId="25" fillId="11" borderId="25" xfId="1" applyFont="1" applyFill="1" applyBorder="1" applyAlignment="1">
      <alignment horizontal="center" vertical="center"/>
    </xf>
    <xf numFmtId="0" fontId="17" fillId="11" borderId="8" xfId="1" applyFont="1" applyFill="1" applyBorder="1" applyAlignment="1">
      <alignment horizontal="center" vertical="center"/>
    </xf>
    <xf numFmtId="178" fontId="17" fillId="11" borderId="25" xfId="1" applyNumberFormat="1" applyFont="1" applyFill="1" applyBorder="1" applyAlignment="1">
      <alignment horizontal="center" vertical="center"/>
    </xf>
    <xf numFmtId="0" fontId="25" fillId="11" borderId="22" xfId="1" applyFont="1" applyFill="1" applyBorder="1" applyAlignment="1">
      <alignment horizontal="center" vertical="center"/>
    </xf>
    <xf numFmtId="178" fontId="17" fillId="11" borderId="19" xfId="1" applyNumberFormat="1" applyFont="1" applyFill="1" applyBorder="1" applyAlignment="1">
      <alignment horizontal="center" vertical="center"/>
    </xf>
    <xf numFmtId="0" fontId="25" fillId="11" borderId="8" xfId="1" applyFont="1" applyFill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7" fillId="2" borderId="44" xfId="1" applyFont="1" applyFill="1" applyBorder="1" applyAlignment="1">
      <alignment horizontal="center" vertical="center"/>
    </xf>
    <xf numFmtId="0" fontId="27" fillId="2" borderId="41" xfId="1" applyFont="1" applyFill="1" applyBorder="1" applyAlignment="1">
      <alignment horizontal="center" vertical="center"/>
    </xf>
    <xf numFmtId="0" fontId="27" fillId="0" borderId="32" xfId="1" applyFont="1" applyBorder="1" applyAlignment="1">
      <alignment horizontal="center" vertical="center"/>
    </xf>
    <xf numFmtId="0" fontId="27" fillId="0" borderId="33" xfId="1" applyFont="1" applyBorder="1" applyAlignment="1">
      <alignment horizontal="center" vertical="center"/>
    </xf>
    <xf numFmtId="0" fontId="27" fillId="0" borderId="54" xfId="1" applyFont="1" applyBorder="1" applyAlignment="1">
      <alignment horizontal="center" vertical="center"/>
    </xf>
    <xf numFmtId="0" fontId="27" fillId="0" borderId="23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60" xfId="1" applyFont="1" applyBorder="1" applyAlignment="1">
      <alignment horizontal="center" vertical="center"/>
    </xf>
    <xf numFmtId="0" fontId="10" fillId="0" borderId="61" xfId="1" applyFont="1" applyBorder="1" applyAlignment="1">
      <alignment horizontal="center" vertical="center"/>
    </xf>
    <xf numFmtId="0" fontId="10" fillId="0" borderId="57" xfId="1" applyFont="1" applyBorder="1" applyAlignment="1">
      <alignment horizontal="center" vertical="center"/>
    </xf>
    <xf numFmtId="0" fontId="10" fillId="0" borderId="58" xfId="1" applyFont="1" applyBorder="1" applyAlignment="1">
      <alignment horizontal="center" vertical="center"/>
    </xf>
    <xf numFmtId="0" fontId="10" fillId="0" borderId="59" xfId="1" applyFont="1" applyBorder="1" applyAlignment="1">
      <alignment horizontal="center" vertical="center"/>
    </xf>
    <xf numFmtId="0" fontId="14" fillId="2" borderId="8" xfId="1" applyFont="1" applyFill="1" applyBorder="1" applyAlignment="1">
      <alignment horizontal="center" vertical="center"/>
    </xf>
    <xf numFmtId="0" fontId="14" fillId="2" borderId="19" xfId="1" applyFont="1" applyFill="1" applyBorder="1" applyAlignment="1">
      <alignment horizontal="center" vertical="center"/>
    </xf>
    <xf numFmtId="0" fontId="14" fillId="2" borderId="42" xfId="1" applyFont="1" applyFill="1" applyBorder="1" applyAlignment="1">
      <alignment horizontal="center" vertical="center"/>
    </xf>
    <xf numFmtId="0" fontId="27" fillId="0" borderId="45" xfId="1" applyFont="1" applyBorder="1" applyAlignment="1">
      <alignment horizontal="center" vertical="center"/>
    </xf>
    <xf numFmtId="0" fontId="27" fillId="0" borderId="42" xfId="1" applyFont="1" applyBorder="1" applyAlignment="1">
      <alignment horizontal="center" vertical="center"/>
    </xf>
    <xf numFmtId="0" fontId="27" fillId="2" borderId="63" xfId="1" applyFont="1" applyFill="1" applyBorder="1" applyAlignment="1">
      <alignment horizontal="center" vertical="center"/>
    </xf>
    <xf numFmtId="0" fontId="27" fillId="2" borderId="53" xfId="1" applyFont="1" applyFill="1" applyBorder="1" applyAlignment="1">
      <alignment horizontal="center" vertical="center"/>
    </xf>
    <xf numFmtId="0" fontId="27" fillId="0" borderId="44" xfId="1" applyFont="1" applyBorder="1" applyAlignment="1">
      <alignment horizontal="center" vertical="center"/>
    </xf>
    <xf numFmtId="0" fontId="27" fillId="0" borderId="41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27" fillId="0" borderId="46" xfId="1" applyFont="1" applyBorder="1" applyAlignment="1">
      <alignment horizontal="center" vertical="center"/>
    </xf>
    <xf numFmtId="0" fontId="27" fillId="0" borderId="28" xfId="1" applyFont="1" applyBorder="1" applyAlignment="1">
      <alignment horizontal="center" vertical="center"/>
    </xf>
    <xf numFmtId="0" fontId="14" fillId="2" borderId="67" xfId="1" applyFont="1" applyFill="1" applyBorder="1" applyAlignment="1">
      <alignment horizontal="center" vertical="center"/>
    </xf>
    <xf numFmtId="0" fontId="14" fillId="2" borderId="31" xfId="1" applyFont="1" applyFill="1" applyBorder="1" applyAlignment="1">
      <alignment horizontal="center" vertical="center"/>
    </xf>
    <xf numFmtId="0" fontId="14" fillId="2" borderId="41" xfId="1" applyFont="1" applyFill="1" applyBorder="1" applyAlignment="1">
      <alignment horizontal="center" vertical="center"/>
    </xf>
    <xf numFmtId="0" fontId="14" fillId="2" borderId="5" xfId="1" applyFont="1" applyFill="1" applyBorder="1" applyAlignment="1">
      <alignment horizontal="center" vertical="center"/>
    </xf>
    <xf numFmtId="0" fontId="14" fillId="2" borderId="22" xfId="1" applyFont="1" applyFill="1" applyBorder="1" applyAlignment="1">
      <alignment horizontal="center" vertical="center"/>
    </xf>
    <xf numFmtId="0" fontId="14" fillId="2" borderId="23" xfId="1" applyFont="1" applyFill="1" applyBorder="1" applyAlignment="1">
      <alignment horizontal="center" vertical="center"/>
    </xf>
    <xf numFmtId="0" fontId="14" fillId="8" borderId="7" xfId="1" applyFont="1" applyFill="1" applyBorder="1" applyAlignment="1">
      <alignment horizontal="center" vertical="center"/>
    </xf>
    <xf numFmtId="0" fontId="14" fillId="8" borderId="43" xfId="1" applyFont="1" applyFill="1" applyBorder="1" applyAlignment="1">
      <alignment horizontal="center" vertical="center"/>
    </xf>
    <xf numFmtId="0" fontId="14" fillId="8" borderId="26" xfId="1" applyFont="1" applyFill="1" applyBorder="1" applyAlignment="1">
      <alignment horizontal="center" vertical="center"/>
    </xf>
    <xf numFmtId="0" fontId="14" fillId="8" borderId="25" xfId="1" applyFont="1" applyFill="1" applyBorder="1" applyAlignment="1">
      <alignment horizontal="center" vertical="center"/>
    </xf>
    <xf numFmtId="0" fontId="14" fillId="8" borderId="28" xfId="1" applyFont="1" applyFill="1" applyBorder="1" applyAlignment="1">
      <alignment horizontal="center" vertical="center"/>
    </xf>
    <xf numFmtId="0" fontId="14" fillId="2" borderId="34" xfId="1" applyFont="1" applyFill="1" applyBorder="1" applyAlignment="1">
      <alignment horizontal="center" vertical="center"/>
    </xf>
    <xf numFmtId="0" fontId="14" fillId="2" borderId="30" xfId="1" applyFont="1" applyFill="1" applyBorder="1" applyAlignment="1">
      <alignment horizontal="center" vertical="center"/>
    </xf>
    <xf numFmtId="0" fontId="14" fillId="2" borderId="51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26" xfId="1" applyFont="1" applyBorder="1" applyAlignment="1">
      <alignment horizontal="center" vertical="center"/>
    </xf>
    <xf numFmtId="0" fontId="9" fillId="0" borderId="27" xfId="1" applyFont="1" applyBorder="1" applyAlignment="1">
      <alignment horizontal="center" vertical="center"/>
    </xf>
    <xf numFmtId="177" fontId="12" fillId="0" borderId="73" xfId="1" applyNumberFormat="1" applyFont="1" applyBorder="1" applyAlignment="1">
      <alignment horizontal="center" vertical="center"/>
    </xf>
    <xf numFmtId="176" fontId="9" fillId="4" borderId="45" xfId="1" applyNumberFormat="1" applyFont="1" applyFill="1" applyBorder="1" applyAlignment="1">
      <alignment horizontal="center" vertical="center"/>
    </xf>
    <xf numFmtId="176" fontId="9" fillId="4" borderId="20" xfId="1" applyNumberFormat="1" applyFont="1" applyFill="1" applyBorder="1" applyAlignment="1">
      <alignment horizontal="center" vertical="center"/>
    </xf>
    <xf numFmtId="176" fontId="9" fillId="4" borderId="46" xfId="1" applyNumberFormat="1" applyFont="1" applyFill="1" applyBorder="1" applyAlignment="1">
      <alignment horizontal="center" vertical="center"/>
    </xf>
    <xf numFmtId="176" fontId="9" fillId="4" borderId="27" xfId="1" applyNumberFormat="1" applyFont="1" applyFill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67" xfId="1" applyFont="1" applyBorder="1" applyAlignment="1">
      <alignment horizontal="center" vertical="center"/>
    </xf>
    <xf numFmtId="0" fontId="9" fillId="0" borderId="72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 wrapText="1"/>
    </xf>
    <xf numFmtId="0" fontId="9" fillId="0" borderId="13" xfId="1" applyFont="1" applyBorder="1" applyAlignment="1">
      <alignment horizontal="center" vertical="center" wrapText="1"/>
    </xf>
    <xf numFmtId="176" fontId="9" fillId="4" borderId="44" xfId="1" applyNumberFormat="1" applyFont="1" applyFill="1" applyBorder="1" applyAlignment="1">
      <alignment horizontal="center" vertical="center"/>
    </xf>
    <xf numFmtId="176" fontId="9" fillId="4" borderId="72" xfId="1" applyNumberFormat="1" applyFont="1" applyFill="1" applyBorder="1" applyAlignment="1">
      <alignment horizontal="center" vertical="center"/>
    </xf>
    <xf numFmtId="0" fontId="9" fillId="0" borderId="14" xfId="1" applyFont="1" applyBorder="1" applyAlignment="1">
      <alignment horizontal="center" vertical="center" shrinkToFit="1"/>
    </xf>
    <xf numFmtId="0" fontId="9" fillId="0" borderId="12" xfId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 shrinkToFit="1"/>
    </xf>
    <xf numFmtId="0" fontId="12" fillId="6" borderId="7" xfId="1" applyFont="1" applyFill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 shrinkToFit="1"/>
    </xf>
    <xf numFmtId="0" fontId="13" fillId="0" borderId="8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2" fillId="2" borderId="7" xfId="1" applyFont="1" applyFill="1" applyBorder="1" applyAlignment="1">
      <alignment horizontal="center" vertical="center"/>
    </xf>
    <xf numFmtId="0" fontId="12" fillId="5" borderId="7" xfId="1" applyFont="1" applyFill="1" applyBorder="1" applyAlignment="1">
      <alignment horizontal="center" vertical="center"/>
    </xf>
    <xf numFmtId="0" fontId="12" fillId="7" borderId="7" xfId="1" applyFont="1" applyFill="1" applyBorder="1" applyAlignment="1">
      <alignment horizontal="center" vertical="center"/>
    </xf>
    <xf numFmtId="0" fontId="19" fillId="0" borderId="11" xfId="1" applyFont="1" applyBorder="1" applyAlignment="1">
      <alignment horizontal="center" vertical="center" shrinkToFit="1"/>
    </xf>
    <xf numFmtId="0" fontId="19" fillId="0" borderId="12" xfId="1" applyFont="1" applyBorder="1" applyAlignment="1">
      <alignment horizontal="center" vertical="center" shrinkToFit="1"/>
    </xf>
    <xf numFmtId="0" fontId="19" fillId="0" borderId="13" xfId="1" applyFont="1" applyBorder="1" applyAlignment="1">
      <alignment horizontal="center" vertical="center" shrinkToFit="1"/>
    </xf>
  </cellXfs>
  <cellStyles count="23">
    <cellStyle name="Normal 2" xfId="22" xr:uid="{CD485C71-EB8C-4603-90C5-06074196CA1D}"/>
    <cellStyle name="一般" xfId="0" builtinId="0"/>
    <cellStyle name="一般 2" xfId="1" xr:uid="{00000000-0005-0000-0000-000001000000}"/>
    <cellStyle name="一般 3" xfId="19" xr:uid="{4C625807-9AD6-4FA9-96B7-D2AFDEDAAF78}"/>
    <cellStyle name="一般 4" xfId="18" xr:uid="{3FD4210D-7748-467D-9AB0-EF3878FD6B83}"/>
    <cellStyle name="一般 5" xfId="21" xr:uid="{8BDBC794-C593-495A-ACD9-628D40DA0C62}"/>
    <cellStyle name="已瀏覽過的超連結" xfId="3" builtinId="9" hidden="1"/>
    <cellStyle name="已瀏覽過的超連結" xfId="5" builtinId="9" hidden="1"/>
    <cellStyle name="已瀏覽過的超連結" xfId="7" builtinId="9" hidden="1"/>
    <cellStyle name="已瀏覽過的超連結" xfId="9" builtinId="9" hidden="1"/>
    <cellStyle name="已瀏覽過的超連結" xfId="11" builtinId="9" hidden="1"/>
    <cellStyle name="已瀏覽過的超連結" xfId="13" builtinId="9" hidden="1"/>
    <cellStyle name="已瀏覽過的超連結" xfId="15" builtinId="9" hidden="1"/>
    <cellStyle name="已瀏覽過的超連結" xfId="17" builtinId="9" hidden="1"/>
    <cellStyle name="好 2" xfId="20" xr:uid="{AEC64CDA-3D2E-4C00-BC8D-2A9319BF425D}"/>
    <cellStyle name="超連結" xfId="2" builtinId="8" hidden="1"/>
    <cellStyle name="超連結" xfId="4" builtinId="8" hidden="1"/>
    <cellStyle name="超連結" xfId="6" builtinId="8" hidden="1"/>
    <cellStyle name="超連結" xfId="8" builtinId="8" hidden="1"/>
    <cellStyle name="超連結" xfId="10" builtinId="8" hidden="1"/>
    <cellStyle name="超連結" xfId="12" builtinId="8" hidden="1"/>
    <cellStyle name="超連結" xfId="14" builtinId="8" hidden="1"/>
    <cellStyle name="超連結" xfId="16" builtinId="8" hidden="1"/>
  </cellStyles>
  <dxfs count="0"/>
  <tableStyles count="0" defaultTableStyle="TableStyleMedium9" defaultPivotStyle="PivotStyleMedium7"/>
  <colors>
    <mruColors>
      <color rgb="FF99CCFF"/>
      <color rgb="FFFFFF99"/>
      <color rgb="FFCC99FF"/>
      <color rgb="FFCCFFCC"/>
      <color rgb="FFFFFF66"/>
      <color rgb="FFFF85FF"/>
      <color rgb="FFFF8AD8"/>
      <color rgb="FFFF40FF"/>
      <color rgb="FFFF2F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N21"/>
  <sheetViews>
    <sheetView zoomScale="52" workbookViewId="0">
      <selection activeCell="A12" sqref="A12"/>
    </sheetView>
  </sheetViews>
  <sheetFormatPr defaultColWidth="10.625" defaultRowHeight="16.5" x14ac:dyDescent="0.25"/>
  <cols>
    <col min="1" max="16384" width="10.625" style="1"/>
  </cols>
  <sheetData>
    <row r="8" spans="1:14" s="3" customFormat="1" ht="15.75" customHeight="1" x14ac:dyDescent="0.25">
      <c r="C8" s="4"/>
      <c r="D8" s="4"/>
      <c r="E8" s="4"/>
      <c r="F8" s="4"/>
      <c r="G8" s="4"/>
    </row>
    <row r="9" spans="1:14" s="3" customFormat="1" ht="15.75" customHeight="1" x14ac:dyDescent="0.25">
      <c r="C9" s="4"/>
      <c r="D9" s="4"/>
      <c r="E9" s="4"/>
      <c r="F9" s="4"/>
      <c r="G9" s="4"/>
    </row>
    <row r="10" spans="1:14" s="3" customFormat="1" ht="15.75" customHeight="1" x14ac:dyDescent="0.25">
      <c r="C10" s="4"/>
      <c r="D10" s="4"/>
      <c r="E10" s="4"/>
      <c r="F10" s="4"/>
      <c r="G10" s="4"/>
    </row>
    <row r="11" spans="1:14" ht="56.25" x14ac:dyDescent="0.25">
      <c r="A11" s="132" t="s">
        <v>57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</row>
    <row r="13" spans="1:14" x14ac:dyDescent="0.25">
      <c r="C13" s="2"/>
    </row>
    <row r="16" spans="1:14" ht="75.75" x14ac:dyDescent="0.25">
      <c r="A16" s="133" t="s">
        <v>0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</row>
    <row r="21" spans="1:14" ht="75.75" x14ac:dyDescent="0.25">
      <c r="A21" s="134" t="s">
        <v>58</v>
      </c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</row>
  </sheetData>
  <mergeCells count="3">
    <mergeCell ref="A11:N11"/>
    <mergeCell ref="A16:N16"/>
    <mergeCell ref="A21:N21"/>
  </mergeCells>
  <phoneticPr fontId="2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4009F-6066-4C6F-8139-08B063484AC9}">
  <sheetPr>
    <pageSetUpPr fitToPage="1"/>
  </sheetPr>
  <dimension ref="A1:J44"/>
  <sheetViews>
    <sheetView zoomScale="85" zoomScaleNormal="70" workbookViewId="0">
      <selection activeCell="H21" sqref="H21"/>
    </sheetView>
  </sheetViews>
  <sheetFormatPr defaultColWidth="10.875" defaultRowHeight="15.75" customHeight="1" x14ac:dyDescent="0.25"/>
  <cols>
    <col min="1" max="1" width="11" style="4" customWidth="1"/>
    <col min="2" max="2" width="13" style="4" customWidth="1"/>
    <col min="3" max="3" width="19.125" style="4" customWidth="1"/>
    <col min="4" max="4" width="20" style="4" customWidth="1"/>
    <col min="5" max="5" width="21.125" style="4" bestFit="1" customWidth="1"/>
    <col min="6" max="6" width="16" style="4" bestFit="1" customWidth="1"/>
    <col min="7" max="7" width="11.625" style="3" customWidth="1"/>
    <col min="8" max="8" width="16.375" style="3" customWidth="1"/>
    <col min="9" max="16384" width="10.875" style="3"/>
  </cols>
  <sheetData>
    <row r="1" spans="1:10" s="15" customFormat="1" ht="20.25" x14ac:dyDescent="0.25">
      <c r="A1" s="141" t="s">
        <v>1</v>
      </c>
      <c r="B1" s="141"/>
      <c r="C1" s="141"/>
      <c r="D1" s="141"/>
      <c r="E1" s="141"/>
      <c r="F1" s="43"/>
    </row>
    <row r="2" spans="1:10" s="15" customFormat="1" ht="20.25" x14ac:dyDescent="0.25">
      <c r="A2" s="141" t="s">
        <v>56</v>
      </c>
      <c r="B2" s="141"/>
      <c r="C2" s="141"/>
      <c r="D2" s="141"/>
      <c r="E2" s="141"/>
      <c r="F2" s="44"/>
      <c r="G2" s="44"/>
    </row>
    <row r="3" spans="1:10" s="15" customFormat="1" ht="20.25" x14ac:dyDescent="0.25">
      <c r="A3" s="142" t="s">
        <v>26</v>
      </c>
      <c r="B3" s="142"/>
      <c r="C3" s="142"/>
      <c r="D3" s="142"/>
      <c r="E3" s="142"/>
      <c r="F3" s="43"/>
    </row>
    <row r="4" spans="1:10" ht="15.75" customHeight="1" x14ac:dyDescent="0.25">
      <c r="A4" s="10"/>
    </row>
    <row r="5" spans="1:10" ht="15.75" customHeight="1" thickBot="1" x14ac:dyDescent="0.3">
      <c r="A5" s="10" t="s">
        <v>27</v>
      </c>
      <c r="B5" s="13"/>
    </row>
    <row r="6" spans="1:10" ht="15.75" customHeight="1" thickBot="1" x14ac:dyDescent="0.3">
      <c r="B6" s="147" t="s">
        <v>52</v>
      </c>
      <c r="C6" s="148"/>
      <c r="D6" s="148"/>
      <c r="E6" s="149"/>
    </row>
    <row r="7" spans="1:10" ht="15.75" customHeight="1" thickBot="1" x14ac:dyDescent="0.3">
      <c r="A7" s="39" t="s">
        <v>28</v>
      </c>
      <c r="B7" s="143" t="s">
        <v>53</v>
      </c>
      <c r="C7" s="144"/>
      <c r="D7" s="145" t="s">
        <v>54</v>
      </c>
      <c r="E7" s="146"/>
      <c r="H7" s="1"/>
      <c r="I7" s="1"/>
      <c r="J7" s="1"/>
    </row>
    <row r="8" spans="1:10" ht="15.75" customHeight="1" thickTop="1" x14ac:dyDescent="0.25">
      <c r="A8" s="59" t="s">
        <v>29</v>
      </c>
      <c r="B8" s="135" t="s">
        <v>80</v>
      </c>
      <c r="C8" s="136"/>
      <c r="D8" s="135" t="s">
        <v>90</v>
      </c>
      <c r="E8" s="136"/>
      <c r="F8" s="45"/>
      <c r="H8" s="1"/>
      <c r="I8" s="1"/>
      <c r="J8" s="1"/>
    </row>
    <row r="9" spans="1:10" ht="15.75" customHeight="1" thickBot="1" x14ac:dyDescent="0.3">
      <c r="A9" s="60" t="s">
        <v>30</v>
      </c>
      <c r="B9" s="155" t="s">
        <v>81</v>
      </c>
      <c r="C9" s="156"/>
      <c r="D9" s="155" t="s">
        <v>91</v>
      </c>
      <c r="E9" s="156"/>
      <c r="F9" s="45"/>
      <c r="H9" s="1"/>
      <c r="I9" s="1"/>
      <c r="J9" s="1"/>
    </row>
    <row r="10" spans="1:10" ht="15.75" customHeight="1" thickTop="1" x14ac:dyDescent="0.25">
      <c r="A10" s="61" t="s">
        <v>31</v>
      </c>
      <c r="B10" s="157" t="s">
        <v>82</v>
      </c>
      <c r="C10" s="158"/>
      <c r="D10" s="157" t="s">
        <v>92</v>
      </c>
      <c r="E10" s="158"/>
      <c r="F10" s="45"/>
      <c r="H10" s="1"/>
      <c r="I10" s="1"/>
      <c r="J10" s="1"/>
    </row>
    <row r="11" spans="1:10" ht="15.75" customHeight="1" x14ac:dyDescent="0.25">
      <c r="A11" s="46" t="s">
        <v>32</v>
      </c>
      <c r="B11" s="137" t="s">
        <v>83</v>
      </c>
      <c r="C11" s="138"/>
      <c r="D11" s="139" t="s">
        <v>94</v>
      </c>
      <c r="E11" s="140"/>
      <c r="F11" s="45"/>
      <c r="H11" s="1"/>
      <c r="I11" s="1"/>
      <c r="J11" s="1"/>
    </row>
    <row r="12" spans="1:10" ht="15.75" customHeight="1" x14ac:dyDescent="0.25">
      <c r="A12" s="47" t="s">
        <v>33</v>
      </c>
      <c r="B12" s="153" t="s">
        <v>78</v>
      </c>
      <c r="C12" s="154"/>
      <c r="D12" s="137" t="s">
        <v>96</v>
      </c>
      <c r="E12" s="138"/>
      <c r="F12" s="45"/>
      <c r="H12" s="1"/>
      <c r="I12" s="1"/>
      <c r="J12" s="1"/>
    </row>
    <row r="13" spans="1:10" ht="15.75" customHeight="1" x14ac:dyDescent="0.25">
      <c r="A13" s="47" t="s">
        <v>34</v>
      </c>
      <c r="B13" s="153" t="s">
        <v>77</v>
      </c>
      <c r="C13" s="154"/>
      <c r="D13" s="153" t="s">
        <v>98</v>
      </c>
      <c r="E13" s="154"/>
      <c r="F13" s="45"/>
      <c r="H13" s="1"/>
      <c r="I13" s="1"/>
      <c r="J13" s="1"/>
    </row>
    <row r="14" spans="1:10" ht="15.75" customHeight="1" x14ac:dyDescent="0.25">
      <c r="A14" s="46" t="s">
        <v>51</v>
      </c>
      <c r="B14" s="139" t="s">
        <v>87</v>
      </c>
      <c r="C14" s="140"/>
      <c r="D14" s="153" t="s">
        <v>99</v>
      </c>
      <c r="E14" s="154"/>
      <c r="F14" s="3"/>
      <c r="H14" s="1"/>
      <c r="I14" s="1"/>
      <c r="J14" s="1"/>
    </row>
    <row r="15" spans="1:10" ht="15.75" customHeight="1" thickBot="1" x14ac:dyDescent="0.3">
      <c r="A15" s="48" t="s">
        <v>19</v>
      </c>
      <c r="B15" s="160" t="s">
        <v>89</v>
      </c>
      <c r="C15" s="161"/>
      <c r="D15" s="160"/>
      <c r="E15" s="161"/>
      <c r="F15" s="3"/>
      <c r="H15" s="1"/>
      <c r="I15" s="1"/>
      <c r="J15" s="1"/>
    </row>
    <row r="16" spans="1:10" ht="15.75" customHeight="1" x14ac:dyDescent="0.25">
      <c r="C16" s="6"/>
      <c r="E16" s="3"/>
      <c r="F16" s="49"/>
      <c r="G16" s="49"/>
      <c r="H16" s="1"/>
      <c r="I16" s="1"/>
      <c r="J16" s="50"/>
    </row>
    <row r="17" spans="1:10" ht="15.75" customHeight="1" x14ac:dyDescent="0.25">
      <c r="A17" s="51" t="s">
        <v>1</v>
      </c>
      <c r="C17" s="6"/>
      <c r="E17" s="3"/>
      <c r="F17" s="49"/>
      <c r="G17" s="49"/>
      <c r="H17" s="1"/>
      <c r="I17" s="1"/>
      <c r="J17" s="50"/>
    </row>
    <row r="18" spans="1:10" ht="15.75" customHeight="1" x14ac:dyDescent="0.25">
      <c r="A18" s="51" t="s">
        <v>46</v>
      </c>
      <c r="H18" s="1"/>
      <c r="I18" s="1"/>
    </row>
    <row r="19" spans="1:10" ht="15.75" customHeight="1" thickBot="1" x14ac:dyDescent="0.3">
      <c r="A19" s="51" t="s">
        <v>35</v>
      </c>
      <c r="C19" s="52" t="s">
        <v>59</v>
      </c>
      <c r="H19" s="1"/>
      <c r="I19" s="1"/>
    </row>
    <row r="20" spans="1:10" ht="15.75" customHeight="1" thickBot="1" x14ac:dyDescent="0.3">
      <c r="A20" s="5" t="s">
        <v>28</v>
      </c>
      <c r="B20" s="159" t="s">
        <v>52</v>
      </c>
      <c r="C20" s="159"/>
      <c r="D20" s="144"/>
      <c r="E20" s="3"/>
    </row>
    <row r="21" spans="1:10" ht="15.75" customHeight="1" thickTop="1" x14ac:dyDescent="0.25">
      <c r="A21" s="42" t="s">
        <v>29</v>
      </c>
      <c r="B21" s="150"/>
      <c r="C21" s="151"/>
      <c r="D21" s="152"/>
      <c r="E21" s="11" t="s">
        <v>36</v>
      </c>
      <c r="F21" s="14" t="s">
        <v>55</v>
      </c>
    </row>
    <row r="22" spans="1:10" ht="15.75" customHeight="1" thickBot="1" x14ac:dyDescent="0.3">
      <c r="A22" s="66" t="s">
        <v>30</v>
      </c>
      <c r="B22" s="173"/>
      <c r="C22" s="174"/>
      <c r="D22" s="175"/>
      <c r="E22" s="11" t="s">
        <v>36</v>
      </c>
    </row>
    <row r="23" spans="1:10" ht="15.75" customHeight="1" thickTop="1" x14ac:dyDescent="0.25">
      <c r="A23" s="40" t="s">
        <v>31</v>
      </c>
      <c r="B23" s="162"/>
      <c r="C23" s="163"/>
      <c r="D23" s="164"/>
      <c r="E23" s="11"/>
    </row>
    <row r="24" spans="1:10" ht="15.75" customHeight="1" x14ac:dyDescent="0.25">
      <c r="A24" s="42" t="s">
        <v>32</v>
      </c>
      <c r="B24" s="165"/>
      <c r="C24" s="166"/>
      <c r="D24" s="167"/>
      <c r="E24" s="3"/>
    </row>
    <row r="25" spans="1:10" ht="15.75" customHeight="1" x14ac:dyDescent="0.25">
      <c r="A25" s="41" t="s">
        <v>33</v>
      </c>
      <c r="B25" s="150"/>
      <c r="C25" s="151"/>
      <c r="D25" s="152"/>
      <c r="E25" s="3"/>
    </row>
    <row r="26" spans="1:10" ht="15.75" customHeight="1" x14ac:dyDescent="0.25">
      <c r="A26" s="41" t="s">
        <v>34</v>
      </c>
      <c r="B26" s="150"/>
      <c r="C26" s="151"/>
      <c r="D26" s="152"/>
      <c r="E26" s="3"/>
    </row>
    <row r="27" spans="1:10" ht="15.75" customHeight="1" x14ac:dyDescent="0.25">
      <c r="A27" s="53" t="s">
        <v>37</v>
      </c>
      <c r="B27" s="168"/>
      <c r="C27" s="168"/>
      <c r="D27" s="169"/>
    </row>
    <row r="28" spans="1:10" ht="15.75" customHeight="1" x14ac:dyDescent="0.25">
      <c r="A28" s="53" t="s">
        <v>19</v>
      </c>
      <c r="B28" s="168"/>
      <c r="C28" s="168"/>
      <c r="D28" s="169"/>
    </row>
    <row r="29" spans="1:10" ht="15.75" customHeight="1" x14ac:dyDescent="0.25">
      <c r="A29" s="53" t="s">
        <v>20</v>
      </c>
      <c r="B29" s="168"/>
      <c r="C29" s="168"/>
      <c r="D29" s="169"/>
    </row>
    <row r="30" spans="1:10" ht="15.75" customHeight="1" x14ac:dyDescent="0.25">
      <c r="A30" s="53" t="s">
        <v>21</v>
      </c>
      <c r="B30" s="168"/>
      <c r="C30" s="168"/>
      <c r="D30" s="169"/>
    </row>
    <row r="31" spans="1:10" ht="15.75" customHeight="1" x14ac:dyDescent="0.25">
      <c r="A31" s="53" t="s">
        <v>24</v>
      </c>
      <c r="B31" s="168"/>
      <c r="C31" s="168"/>
      <c r="D31" s="169"/>
    </row>
    <row r="32" spans="1:10" ht="15.75" customHeight="1" x14ac:dyDescent="0.25">
      <c r="A32" s="53" t="s">
        <v>25</v>
      </c>
      <c r="B32" s="168"/>
      <c r="C32" s="168"/>
      <c r="D32" s="169"/>
      <c r="F32" s="3"/>
    </row>
    <row r="33" spans="1:4" ht="15.75" customHeight="1" x14ac:dyDescent="0.25">
      <c r="A33" s="53" t="s">
        <v>38</v>
      </c>
      <c r="B33" s="168"/>
      <c r="C33" s="168"/>
      <c r="D33" s="169"/>
    </row>
    <row r="34" spans="1:4" ht="15.75" customHeight="1" x14ac:dyDescent="0.25">
      <c r="A34" s="53" t="s">
        <v>39</v>
      </c>
      <c r="B34" s="168"/>
      <c r="C34" s="168"/>
      <c r="D34" s="169"/>
    </row>
    <row r="35" spans="1:4" ht="15.75" customHeight="1" x14ac:dyDescent="0.25">
      <c r="A35" s="53" t="s">
        <v>40</v>
      </c>
      <c r="B35" s="168"/>
      <c r="C35" s="168"/>
      <c r="D35" s="169"/>
    </row>
    <row r="36" spans="1:4" ht="15.75" customHeight="1" x14ac:dyDescent="0.25">
      <c r="A36" s="53" t="s">
        <v>41</v>
      </c>
      <c r="B36" s="168"/>
      <c r="C36" s="168"/>
      <c r="D36" s="169"/>
    </row>
    <row r="37" spans="1:4" ht="15.75" customHeight="1" x14ac:dyDescent="0.25">
      <c r="A37" s="53" t="s">
        <v>42</v>
      </c>
      <c r="B37" s="168"/>
      <c r="C37" s="168"/>
      <c r="D37" s="169"/>
    </row>
    <row r="38" spans="1:4" ht="15.75" customHeight="1" thickBot="1" x14ac:dyDescent="0.3">
      <c r="A38" s="54" t="s">
        <v>43</v>
      </c>
      <c r="B38" s="170"/>
      <c r="C38" s="171"/>
      <c r="D38" s="172"/>
    </row>
    <row r="39" spans="1:4" ht="15.75" customHeight="1" x14ac:dyDescent="0.25">
      <c r="B39" s="176"/>
      <c r="C39" s="176"/>
      <c r="D39" s="176"/>
    </row>
    <row r="40" spans="1:4" ht="15.75" customHeight="1" x14ac:dyDescent="0.25">
      <c r="B40" s="176"/>
      <c r="C40" s="176"/>
      <c r="D40" s="176"/>
    </row>
    <row r="41" spans="1:4" ht="15.75" customHeight="1" x14ac:dyDescent="0.25">
      <c r="B41" s="176"/>
      <c r="C41" s="176"/>
      <c r="D41" s="176"/>
    </row>
    <row r="42" spans="1:4" ht="15.75" customHeight="1" x14ac:dyDescent="0.25">
      <c r="B42" s="176"/>
      <c r="C42" s="176"/>
      <c r="D42" s="176"/>
    </row>
    <row r="43" spans="1:4" ht="15.75" customHeight="1" x14ac:dyDescent="0.25">
      <c r="B43" s="176"/>
      <c r="C43" s="176"/>
      <c r="D43" s="176"/>
    </row>
    <row r="44" spans="1:4" ht="15.75" customHeight="1" x14ac:dyDescent="0.25">
      <c r="B44" s="176"/>
      <c r="C44" s="176"/>
      <c r="D44" s="176"/>
    </row>
  </sheetData>
  <mergeCells count="47">
    <mergeCell ref="B43:D43"/>
    <mergeCell ref="B44:D44"/>
    <mergeCell ref="B39:D39"/>
    <mergeCell ref="B40:D40"/>
    <mergeCell ref="B41:D41"/>
    <mergeCell ref="B42:D42"/>
    <mergeCell ref="B38:D38"/>
    <mergeCell ref="B13:C13"/>
    <mergeCell ref="D13:E13"/>
    <mergeCell ref="B14:C14"/>
    <mergeCell ref="D14:E14"/>
    <mergeCell ref="B22:D22"/>
    <mergeCell ref="B34:D34"/>
    <mergeCell ref="B35:D35"/>
    <mergeCell ref="B36:D36"/>
    <mergeCell ref="B37:D37"/>
    <mergeCell ref="B28:D28"/>
    <mergeCell ref="B29:D29"/>
    <mergeCell ref="B30:D30"/>
    <mergeCell ref="B31:D31"/>
    <mergeCell ref="B32:D32"/>
    <mergeCell ref="B33:D33"/>
    <mergeCell ref="B23:D23"/>
    <mergeCell ref="B24:D24"/>
    <mergeCell ref="B25:D25"/>
    <mergeCell ref="B26:D26"/>
    <mergeCell ref="B27:D27"/>
    <mergeCell ref="B21:D21"/>
    <mergeCell ref="B12:C12"/>
    <mergeCell ref="D12:E12"/>
    <mergeCell ref="B9:C9"/>
    <mergeCell ref="D9:E9"/>
    <mergeCell ref="B10:C10"/>
    <mergeCell ref="D10:E10"/>
    <mergeCell ref="B20:D20"/>
    <mergeCell ref="B15:C15"/>
    <mergeCell ref="D15:E15"/>
    <mergeCell ref="B8:C8"/>
    <mergeCell ref="B11:C11"/>
    <mergeCell ref="D11:E11"/>
    <mergeCell ref="D8:E8"/>
    <mergeCell ref="A1:E1"/>
    <mergeCell ref="A2:E2"/>
    <mergeCell ref="A3:E3"/>
    <mergeCell ref="B7:C7"/>
    <mergeCell ref="D7:E7"/>
    <mergeCell ref="B6:E6"/>
  </mergeCells>
  <phoneticPr fontId="2" type="noConversion"/>
  <pageMargins left="0.39" right="0.75" top="0.35" bottom="0.48" header="0.28000000000000003" footer="0.3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F8721-04D0-4C9D-A51A-B74447C893B2}">
  <sheetPr>
    <pageSetUpPr fitToPage="1"/>
  </sheetPr>
  <dimension ref="B1:AG31"/>
  <sheetViews>
    <sheetView tabSelected="1" topLeftCell="A6" zoomScaleNormal="100" workbookViewId="0">
      <selection activeCell="AI18" sqref="AI18"/>
    </sheetView>
  </sheetViews>
  <sheetFormatPr defaultColWidth="10.875" defaultRowHeight="15" x14ac:dyDescent="0.25"/>
  <cols>
    <col min="1" max="1" width="6.125" style="16" customWidth="1"/>
    <col min="2" max="2" width="11.875" style="16" customWidth="1"/>
    <col min="3" max="3" width="31" style="16" customWidth="1"/>
    <col min="4" max="12" width="4" style="16" customWidth="1"/>
    <col min="13" max="13" width="4.625" style="16" customWidth="1"/>
    <col min="14" max="15" width="4" style="16" customWidth="1"/>
    <col min="16" max="16" width="4.625" style="16" customWidth="1"/>
    <col min="17" max="18" width="4" style="16" customWidth="1"/>
    <col min="19" max="19" width="4.625" style="16" customWidth="1"/>
    <col min="20" max="21" width="4" style="16" customWidth="1"/>
    <col min="22" max="22" width="4.625" style="16" customWidth="1"/>
    <col min="23" max="24" width="4" style="16" customWidth="1"/>
    <col min="25" max="27" width="4.625" style="16" customWidth="1"/>
    <col min="28" max="30" width="10" style="16" customWidth="1"/>
    <col min="31" max="16384" width="10.875" style="16"/>
  </cols>
  <sheetData>
    <row r="1" spans="2:33" s="15" customFormat="1" ht="20.25" x14ac:dyDescent="0.25">
      <c r="B1" s="141" t="s">
        <v>57</v>
      </c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89"/>
      <c r="Q1" s="89"/>
      <c r="R1" s="89"/>
      <c r="S1" s="89"/>
      <c r="T1" s="89"/>
      <c r="U1" s="89"/>
      <c r="V1" s="89"/>
      <c r="W1" s="89"/>
      <c r="X1" s="89"/>
    </row>
    <row r="2" spans="2:33" s="15" customFormat="1" ht="20.25" x14ac:dyDescent="0.25">
      <c r="B2" s="141" t="s">
        <v>79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89"/>
      <c r="Q2" s="89"/>
      <c r="R2" s="89"/>
      <c r="S2" s="89"/>
      <c r="T2" s="89"/>
      <c r="U2" s="89"/>
      <c r="V2" s="89"/>
      <c r="W2" s="89"/>
      <c r="X2" s="89"/>
    </row>
    <row r="3" spans="2:33" s="12" customFormat="1" ht="21" x14ac:dyDescent="0.25">
      <c r="B3" s="142" t="s">
        <v>46</v>
      </c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90"/>
      <c r="Q3" s="90"/>
      <c r="R3" s="90"/>
      <c r="S3" s="90"/>
      <c r="T3" s="90"/>
      <c r="U3" s="90"/>
      <c r="V3" s="90"/>
      <c r="W3" s="90"/>
      <c r="X3" s="90"/>
    </row>
    <row r="5" spans="2:33" ht="16.5" thickBot="1" x14ac:dyDescent="0.3">
      <c r="D5" s="118" t="s">
        <v>102</v>
      </c>
    </row>
    <row r="6" spans="2:33" ht="48" customHeight="1" thickBot="1" x14ac:dyDescent="0.3">
      <c r="B6" s="198" t="s">
        <v>44</v>
      </c>
      <c r="C6" s="199"/>
      <c r="D6" s="206" t="str">
        <f>C7</f>
        <v>AJI ROJO</v>
      </c>
      <c r="E6" s="207"/>
      <c r="F6" s="208"/>
      <c r="G6" s="194" t="str">
        <f>C8</f>
        <v>KOALA</v>
      </c>
      <c r="H6" s="195"/>
      <c r="I6" s="196"/>
      <c r="J6" s="194" t="str">
        <f>C9</f>
        <v>TURKEYS</v>
      </c>
      <c r="K6" s="195"/>
      <c r="L6" s="196"/>
      <c r="M6" s="194" t="str">
        <f>C10</f>
        <v>KOOKABURRA</v>
      </c>
      <c r="N6" s="195"/>
      <c r="O6" s="196"/>
      <c r="P6" s="194" t="str">
        <f>C11</f>
        <v>COMETS</v>
      </c>
      <c r="Q6" s="195"/>
      <c r="R6" s="196"/>
      <c r="S6" s="194" t="str">
        <f>C12</f>
        <v>SCORPION</v>
      </c>
      <c r="T6" s="195"/>
      <c r="U6" s="196"/>
      <c r="V6" s="194" t="str">
        <f>C13</f>
        <v>BULLDOGS</v>
      </c>
      <c r="W6" s="195"/>
      <c r="X6" s="196"/>
      <c r="Y6" s="190" t="s">
        <v>2</v>
      </c>
      <c r="Z6" s="191"/>
      <c r="AA6" s="186" t="s">
        <v>3</v>
      </c>
      <c r="AB6" s="187"/>
      <c r="AC6" s="19" t="s">
        <v>4</v>
      </c>
      <c r="AD6" s="20" t="s">
        <v>5</v>
      </c>
      <c r="AE6" s="56" t="s">
        <v>6</v>
      </c>
      <c r="AF6" s="21" t="s">
        <v>7</v>
      </c>
    </row>
    <row r="7" spans="2:33" ht="21.75" customHeight="1" thickTop="1" x14ac:dyDescent="0.25">
      <c r="B7" s="7" t="s">
        <v>47</v>
      </c>
      <c r="C7" s="22" t="s">
        <v>100</v>
      </c>
      <c r="D7" s="23"/>
      <c r="E7" s="24"/>
      <c r="F7" s="25"/>
      <c r="G7" s="74">
        <v>12</v>
      </c>
      <c r="H7" s="72" t="s">
        <v>23</v>
      </c>
      <c r="I7" s="75">
        <v>2</v>
      </c>
      <c r="J7" s="71">
        <v>4</v>
      </c>
      <c r="K7" s="72" t="s">
        <v>23</v>
      </c>
      <c r="L7" s="73">
        <v>7</v>
      </c>
      <c r="M7" s="74">
        <v>14</v>
      </c>
      <c r="N7" s="69" t="s">
        <v>18</v>
      </c>
      <c r="O7" s="75">
        <v>4</v>
      </c>
      <c r="P7" s="74">
        <v>6</v>
      </c>
      <c r="Q7" s="69" t="s">
        <v>18</v>
      </c>
      <c r="R7" s="75">
        <v>12</v>
      </c>
      <c r="S7" s="74"/>
      <c r="T7" s="69" t="s">
        <v>18</v>
      </c>
      <c r="U7" s="75"/>
      <c r="V7" s="74">
        <v>10</v>
      </c>
      <c r="W7" s="69" t="s">
        <v>18</v>
      </c>
      <c r="X7" s="75">
        <v>7</v>
      </c>
      <c r="Y7" s="192">
        <f>AA7+AC7</f>
        <v>5</v>
      </c>
      <c r="Z7" s="193"/>
      <c r="AA7" s="188">
        <f>IF(D7&gt;F7,1,0)+IF(G7&gt;I7,1,0)+IF(J7&gt;L7,1,0)+IF(M7&gt;O7,1,0)+IF(P7&gt;R7,1,0)+IF(S7&gt;U7,1,0)+IF(V7&gt;X7,1,0)</f>
        <v>3</v>
      </c>
      <c r="AB7" s="189"/>
      <c r="AC7" s="27">
        <f t="shared" ref="AC7:AC13" si="0">IF(D7&lt;F7,1,0)+IF(G7&lt;I7,1,0)+IF(J7&lt;L7,1,0)+IF(M7&lt;O7,1,0)+IF(P7&lt;R7,1,0)+IF(S7&lt;U7,1,0)+IF(V7&lt;X7,1,0)</f>
        <v>2</v>
      </c>
      <c r="AD7" s="28">
        <f>F7+I7+L7+O7+R7+U7+X7</f>
        <v>32</v>
      </c>
      <c r="AE7" s="57">
        <f>(AA7/Y7)*100%</f>
        <v>0.6</v>
      </c>
      <c r="AF7" s="86"/>
    </row>
    <row r="8" spans="2:33" ht="21.75" customHeight="1" x14ac:dyDescent="0.25">
      <c r="B8" s="9" t="s">
        <v>48</v>
      </c>
      <c r="C8" s="29" t="s">
        <v>101</v>
      </c>
      <c r="D8" s="78">
        <f>I7</f>
        <v>2</v>
      </c>
      <c r="E8" s="69" t="s">
        <v>18</v>
      </c>
      <c r="F8" s="70">
        <f>G7</f>
        <v>12</v>
      </c>
      <c r="G8" s="30"/>
      <c r="H8" s="24"/>
      <c r="I8" s="25"/>
      <c r="J8" s="71">
        <v>15</v>
      </c>
      <c r="K8" s="72" t="s">
        <v>18</v>
      </c>
      <c r="L8" s="73">
        <v>3</v>
      </c>
      <c r="M8" s="74"/>
      <c r="N8" s="69" t="s">
        <v>23</v>
      </c>
      <c r="O8" s="75"/>
      <c r="P8" s="74">
        <v>1</v>
      </c>
      <c r="Q8" s="69" t="s">
        <v>23</v>
      </c>
      <c r="R8" s="75">
        <v>5</v>
      </c>
      <c r="S8" s="74">
        <v>2</v>
      </c>
      <c r="T8" s="69" t="s">
        <v>23</v>
      </c>
      <c r="U8" s="75">
        <v>12</v>
      </c>
      <c r="V8" s="74">
        <v>3</v>
      </c>
      <c r="W8" s="69" t="s">
        <v>23</v>
      </c>
      <c r="X8" s="75">
        <v>13</v>
      </c>
      <c r="Y8" s="180">
        <f t="shared" ref="Y8:Y13" si="1">AA8+AC8</f>
        <v>5</v>
      </c>
      <c r="Z8" s="181"/>
      <c r="AA8" s="184">
        <f t="shared" ref="AA8:AA13" si="2">IF(D8&gt;F8,1,0)+IF(G8&gt;I8,1,0)+IF(J8&gt;L8,1,0)+IF(M8&gt;O8,1,0)+IF(P8&gt;R8,1,0)+IF(S8&gt;U8,1,0)+IF(V8&gt;X8,1,0)</f>
        <v>1</v>
      </c>
      <c r="AB8" s="185"/>
      <c r="AC8" s="27">
        <f t="shared" si="0"/>
        <v>4</v>
      </c>
      <c r="AD8" s="28">
        <f t="shared" ref="AD8:AD13" si="3">F8+I8+L8+O8+R8+U8+X8</f>
        <v>45</v>
      </c>
      <c r="AE8" s="57">
        <f t="shared" ref="AE8:AE13" si="4">(AA8/Y8)*100%</f>
        <v>0.2</v>
      </c>
      <c r="AF8" s="86"/>
    </row>
    <row r="9" spans="2:33" ht="21.75" customHeight="1" x14ac:dyDescent="0.25">
      <c r="B9" s="9" t="s">
        <v>60</v>
      </c>
      <c r="C9" s="31" t="s">
        <v>75</v>
      </c>
      <c r="D9" s="68">
        <f>L7</f>
        <v>7</v>
      </c>
      <c r="E9" s="69" t="s">
        <v>18</v>
      </c>
      <c r="F9" s="70">
        <f>J7</f>
        <v>4</v>
      </c>
      <c r="G9" s="76">
        <f>L8</f>
        <v>3</v>
      </c>
      <c r="H9" s="69" t="s">
        <v>23</v>
      </c>
      <c r="I9" s="77">
        <f>J8</f>
        <v>15</v>
      </c>
      <c r="J9" s="32"/>
      <c r="K9" s="33"/>
      <c r="L9" s="34"/>
      <c r="M9" s="115">
        <v>0</v>
      </c>
      <c r="N9" s="112" t="s">
        <v>18</v>
      </c>
      <c r="O9" s="122">
        <v>20</v>
      </c>
      <c r="P9" s="74">
        <v>12</v>
      </c>
      <c r="Q9" s="69" t="s">
        <v>18</v>
      </c>
      <c r="R9" s="75">
        <v>13</v>
      </c>
      <c r="S9" s="74">
        <v>5</v>
      </c>
      <c r="T9" s="69" t="s">
        <v>18</v>
      </c>
      <c r="U9" s="75">
        <v>10</v>
      </c>
      <c r="V9" s="74">
        <v>15</v>
      </c>
      <c r="W9" s="69" t="s">
        <v>18</v>
      </c>
      <c r="X9" s="75">
        <v>1</v>
      </c>
      <c r="Y9" s="180">
        <f t="shared" si="1"/>
        <v>6</v>
      </c>
      <c r="Z9" s="181"/>
      <c r="AA9" s="184">
        <f>IF(D9&gt;F9,1,0)+IF(G9&gt;I9,1,0)+IF(J9&gt;L9,1,0)+IF(M9&gt;O9,1,0)+IF(P9&gt;R9,1,0)+IF(S9&gt;U9,1,0)+IF(V9&gt;X9,1,0)</f>
        <v>2</v>
      </c>
      <c r="AB9" s="185"/>
      <c r="AC9" s="27">
        <f t="shared" si="0"/>
        <v>4</v>
      </c>
      <c r="AD9" s="28">
        <f>F9+I9+L9+O9+R9+U9+X9</f>
        <v>63</v>
      </c>
      <c r="AE9" s="57">
        <f>(AA9/Y9)*100%</f>
        <v>0.33333333333333331</v>
      </c>
      <c r="AF9" s="86"/>
    </row>
    <row r="10" spans="2:33" ht="21.75" customHeight="1" x14ac:dyDescent="0.25">
      <c r="B10" s="9" t="s">
        <v>61</v>
      </c>
      <c r="C10" s="31" t="s">
        <v>76</v>
      </c>
      <c r="D10" s="68">
        <f>O7</f>
        <v>4</v>
      </c>
      <c r="E10" s="69" t="s">
        <v>18</v>
      </c>
      <c r="F10" s="70">
        <f>M7</f>
        <v>14</v>
      </c>
      <c r="G10" s="96">
        <f>O8</f>
        <v>0</v>
      </c>
      <c r="H10" s="69" t="s">
        <v>18</v>
      </c>
      <c r="I10" s="97">
        <f>M8</f>
        <v>0</v>
      </c>
      <c r="J10" s="121">
        <f>O9</f>
        <v>20</v>
      </c>
      <c r="K10" s="112" t="s">
        <v>18</v>
      </c>
      <c r="L10" s="120">
        <f>M9</f>
        <v>0</v>
      </c>
      <c r="M10" s="30"/>
      <c r="N10" s="24"/>
      <c r="O10" s="25"/>
      <c r="P10" s="74">
        <v>8</v>
      </c>
      <c r="Q10" s="69" t="s">
        <v>18</v>
      </c>
      <c r="R10" s="75">
        <v>10</v>
      </c>
      <c r="S10" s="74">
        <v>6</v>
      </c>
      <c r="T10" s="69" t="s">
        <v>18</v>
      </c>
      <c r="U10" s="75">
        <v>8</v>
      </c>
      <c r="V10" s="74">
        <v>8</v>
      </c>
      <c r="W10" s="69" t="s">
        <v>18</v>
      </c>
      <c r="X10" s="75">
        <v>5</v>
      </c>
      <c r="Y10" s="180">
        <f t="shared" si="1"/>
        <v>5</v>
      </c>
      <c r="Z10" s="181"/>
      <c r="AA10" s="184">
        <f>IF(D10&gt;F10,1,0)+IF(G10&gt;I10,1,0)+IF(J10&gt;L10,1,0)+IF(M10&gt;O10,1,0)+IF(P10&gt;R10,1,0)+IF(S10&gt;U10,1,0)+IF(V10&gt;X10,1,0)</f>
        <v>2</v>
      </c>
      <c r="AB10" s="185"/>
      <c r="AC10" s="27">
        <f t="shared" si="0"/>
        <v>3</v>
      </c>
      <c r="AD10" s="100">
        <f t="shared" si="3"/>
        <v>37</v>
      </c>
      <c r="AE10" s="101">
        <f t="shared" si="4"/>
        <v>0.4</v>
      </c>
      <c r="AF10" s="102"/>
    </row>
    <row r="11" spans="2:33" ht="21.75" customHeight="1" x14ac:dyDescent="0.25">
      <c r="B11" s="7" t="s">
        <v>49</v>
      </c>
      <c r="C11" s="91" t="s">
        <v>71</v>
      </c>
      <c r="D11" s="92">
        <f>R7</f>
        <v>12</v>
      </c>
      <c r="E11" s="72" t="s">
        <v>18</v>
      </c>
      <c r="F11" s="93">
        <f>P7</f>
        <v>6</v>
      </c>
      <c r="G11" s="94">
        <f>R8</f>
        <v>5</v>
      </c>
      <c r="H11" s="72" t="s">
        <v>23</v>
      </c>
      <c r="I11" s="95">
        <f>P8</f>
        <v>1</v>
      </c>
      <c r="J11" s="96">
        <f>R9</f>
        <v>13</v>
      </c>
      <c r="K11" s="72" t="s">
        <v>18</v>
      </c>
      <c r="L11" s="98">
        <f>P9</f>
        <v>12</v>
      </c>
      <c r="M11" s="96">
        <f>R10</f>
        <v>10</v>
      </c>
      <c r="N11" s="72" t="s">
        <v>18</v>
      </c>
      <c r="O11" s="98">
        <f>P10</f>
        <v>8</v>
      </c>
      <c r="P11" s="30"/>
      <c r="Q11" s="24"/>
      <c r="R11" s="25"/>
      <c r="S11" s="71">
        <v>5</v>
      </c>
      <c r="T11" s="72" t="s">
        <v>18</v>
      </c>
      <c r="U11" s="73">
        <v>16</v>
      </c>
      <c r="V11" s="71">
        <v>11</v>
      </c>
      <c r="W11" s="72" t="s">
        <v>18</v>
      </c>
      <c r="X11" s="73">
        <v>10</v>
      </c>
      <c r="Y11" s="180">
        <f t="shared" si="1"/>
        <v>6</v>
      </c>
      <c r="Z11" s="181"/>
      <c r="AA11" s="184">
        <f t="shared" si="2"/>
        <v>5</v>
      </c>
      <c r="AB11" s="185"/>
      <c r="AC11" s="27">
        <f t="shared" si="0"/>
        <v>1</v>
      </c>
      <c r="AD11" s="28">
        <f t="shared" si="3"/>
        <v>53</v>
      </c>
      <c r="AE11" s="57">
        <f t="shared" si="4"/>
        <v>0.83333333333333337</v>
      </c>
      <c r="AF11" s="86"/>
    </row>
    <row r="12" spans="2:33" ht="21.75" customHeight="1" x14ac:dyDescent="0.25">
      <c r="B12" s="9" t="s">
        <v>50</v>
      </c>
      <c r="C12" s="31" t="s">
        <v>72</v>
      </c>
      <c r="D12" s="68">
        <f>U7</f>
        <v>0</v>
      </c>
      <c r="E12" s="69" t="s">
        <v>18</v>
      </c>
      <c r="F12" s="70">
        <f>S7</f>
        <v>0</v>
      </c>
      <c r="G12" s="96">
        <f>U8</f>
        <v>12</v>
      </c>
      <c r="H12" s="69" t="s">
        <v>18</v>
      </c>
      <c r="I12" s="97">
        <f>S8</f>
        <v>2</v>
      </c>
      <c r="J12" s="96">
        <f>U9</f>
        <v>10</v>
      </c>
      <c r="K12" s="69" t="s">
        <v>18</v>
      </c>
      <c r="L12" s="98">
        <f>S9</f>
        <v>5</v>
      </c>
      <c r="M12" s="96">
        <f>U10</f>
        <v>8</v>
      </c>
      <c r="N12" s="72" t="s">
        <v>18</v>
      </c>
      <c r="O12" s="98">
        <f>S10</f>
        <v>6</v>
      </c>
      <c r="P12" s="96">
        <f>U11</f>
        <v>16</v>
      </c>
      <c r="Q12" s="72" t="s">
        <v>18</v>
      </c>
      <c r="R12" s="98">
        <f>S11</f>
        <v>5</v>
      </c>
      <c r="S12" s="30"/>
      <c r="T12" s="24"/>
      <c r="U12" s="25"/>
      <c r="V12" s="74">
        <v>12</v>
      </c>
      <c r="W12" s="69" t="s">
        <v>18</v>
      </c>
      <c r="X12" s="75">
        <v>10</v>
      </c>
      <c r="Y12" s="180">
        <f t="shared" si="1"/>
        <v>5</v>
      </c>
      <c r="Z12" s="181"/>
      <c r="AA12" s="184">
        <f t="shared" si="2"/>
        <v>5</v>
      </c>
      <c r="AB12" s="185"/>
      <c r="AC12" s="27">
        <f t="shared" si="0"/>
        <v>0</v>
      </c>
      <c r="AD12" s="100">
        <f t="shared" si="3"/>
        <v>28</v>
      </c>
      <c r="AE12" s="101">
        <f t="shared" si="4"/>
        <v>1</v>
      </c>
      <c r="AF12" s="102"/>
    </row>
    <row r="13" spans="2:33" ht="21.75" customHeight="1" thickBot="1" x14ac:dyDescent="0.3">
      <c r="B13" s="88" t="s">
        <v>62</v>
      </c>
      <c r="C13" s="103" t="s">
        <v>73</v>
      </c>
      <c r="D13" s="104">
        <f>X7</f>
        <v>7</v>
      </c>
      <c r="E13" s="105" t="s">
        <v>18</v>
      </c>
      <c r="F13" s="106">
        <f>V7</f>
        <v>10</v>
      </c>
      <c r="G13" s="107">
        <f>X8</f>
        <v>13</v>
      </c>
      <c r="H13" s="105" t="s">
        <v>18</v>
      </c>
      <c r="I13" s="108">
        <f>V8</f>
        <v>3</v>
      </c>
      <c r="J13" s="107">
        <f>X9</f>
        <v>1</v>
      </c>
      <c r="K13" s="105" t="s">
        <v>18</v>
      </c>
      <c r="L13" s="109">
        <f>V9</f>
        <v>15</v>
      </c>
      <c r="M13" s="107">
        <f>X10</f>
        <v>5</v>
      </c>
      <c r="N13" s="105" t="s">
        <v>18</v>
      </c>
      <c r="O13" s="109">
        <f>V10</f>
        <v>8</v>
      </c>
      <c r="P13" s="107">
        <f>X11</f>
        <v>10</v>
      </c>
      <c r="Q13" s="105" t="s">
        <v>18</v>
      </c>
      <c r="R13" s="109">
        <f>V11</f>
        <v>11</v>
      </c>
      <c r="S13" s="107">
        <f>X12</f>
        <v>10</v>
      </c>
      <c r="T13" s="105" t="s">
        <v>18</v>
      </c>
      <c r="U13" s="109">
        <f>V12</f>
        <v>12</v>
      </c>
      <c r="V13" s="62"/>
      <c r="W13" s="63"/>
      <c r="X13" s="64"/>
      <c r="Y13" s="182">
        <f t="shared" si="1"/>
        <v>6</v>
      </c>
      <c r="Z13" s="183"/>
      <c r="AA13" s="177">
        <f t="shared" si="2"/>
        <v>1</v>
      </c>
      <c r="AB13" s="178"/>
      <c r="AC13" s="110">
        <f t="shared" si="0"/>
        <v>5</v>
      </c>
      <c r="AD13" s="38">
        <f t="shared" si="3"/>
        <v>59</v>
      </c>
      <c r="AE13" s="65">
        <f t="shared" si="4"/>
        <v>0.16666666666666666</v>
      </c>
      <c r="AF13" s="87"/>
    </row>
    <row r="14" spans="2:33" x14ac:dyDescent="0.25">
      <c r="C14" s="36"/>
      <c r="Y14" s="179">
        <f>SUM(Y7:Z13)/2</f>
        <v>19</v>
      </c>
      <c r="Z14" s="179"/>
      <c r="AA14" s="179">
        <f>AA7+AA8+AA9+AA10+AA11+AA12+AA13</f>
        <v>19</v>
      </c>
      <c r="AB14" s="179"/>
      <c r="AC14" s="67">
        <f>AC7+AC8+AC9+AC10+AC11+AC12+AC13</f>
        <v>19</v>
      </c>
    </row>
    <row r="15" spans="2:33" ht="16.5" thickBot="1" x14ac:dyDescent="0.3">
      <c r="D15" s="118" t="s">
        <v>102</v>
      </c>
    </row>
    <row r="16" spans="2:33" ht="48" customHeight="1" thickBot="1" x14ac:dyDescent="0.3">
      <c r="B16" s="198" t="s">
        <v>45</v>
      </c>
      <c r="C16" s="199"/>
      <c r="D16" s="200" t="str">
        <f>C17</f>
        <v>ZERO</v>
      </c>
      <c r="E16" s="195"/>
      <c r="F16" s="196"/>
      <c r="G16" s="194" t="str">
        <f>C18</f>
        <v>CSWBC-SOX</v>
      </c>
      <c r="H16" s="195"/>
      <c r="I16" s="196"/>
      <c r="J16" s="194" t="str">
        <f>C19</f>
        <v>JP</v>
      </c>
      <c r="K16" s="195"/>
      <c r="L16" s="196"/>
      <c r="M16" s="194" t="str">
        <f>C20</f>
        <v>HYSAN YOSHI</v>
      </c>
      <c r="N16" s="195"/>
      <c r="O16" s="196"/>
      <c r="P16" s="194" t="str">
        <f>C21</f>
        <v>LA SALLE</v>
      </c>
      <c r="Q16" s="195"/>
      <c r="R16" s="196"/>
      <c r="S16" s="194" t="str">
        <f>C22</f>
        <v>SPHINX ELITE</v>
      </c>
      <c r="T16" s="195"/>
      <c r="U16" s="196"/>
      <c r="V16" s="194" t="str">
        <f>C23</f>
        <v>AJI AMARILLO</v>
      </c>
      <c r="W16" s="195"/>
      <c r="X16" s="196"/>
      <c r="Y16" s="194" t="str">
        <f>C24</f>
        <v>STATIC</v>
      </c>
      <c r="Z16" s="195"/>
      <c r="AA16" s="196"/>
      <c r="AB16" s="17" t="s">
        <v>2</v>
      </c>
      <c r="AC16" s="18" t="s">
        <v>3</v>
      </c>
      <c r="AD16" s="19" t="s">
        <v>4</v>
      </c>
      <c r="AE16" s="20" t="s">
        <v>5</v>
      </c>
      <c r="AF16" s="56" t="s">
        <v>6</v>
      </c>
      <c r="AG16" s="21" t="s">
        <v>7</v>
      </c>
    </row>
    <row r="17" spans="2:33" ht="21.75" customHeight="1" thickTop="1" x14ac:dyDescent="0.25">
      <c r="B17" s="7" t="s">
        <v>63</v>
      </c>
      <c r="C17" s="22" t="s">
        <v>84</v>
      </c>
      <c r="D17" s="23"/>
      <c r="E17" s="24"/>
      <c r="F17" s="25"/>
      <c r="G17" s="74">
        <v>10</v>
      </c>
      <c r="H17" s="69" t="s">
        <v>23</v>
      </c>
      <c r="I17" s="75">
        <v>9</v>
      </c>
      <c r="J17" s="74">
        <v>9</v>
      </c>
      <c r="K17" s="69" t="s">
        <v>23</v>
      </c>
      <c r="L17" s="75">
        <v>2</v>
      </c>
      <c r="M17" s="74">
        <v>1</v>
      </c>
      <c r="N17" s="69" t="s">
        <v>23</v>
      </c>
      <c r="O17" s="75">
        <v>10</v>
      </c>
      <c r="P17" s="74"/>
      <c r="Q17" s="69" t="s">
        <v>23</v>
      </c>
      <c r="R17" s="75"/>
      <c r="S17" s="74">
        <v>3</v>
      </c>
      <c r="T17" s="69" t="s">
        <v>23</v>
      </c>
      <c r="U17" s="75">
        <v>11</v>
      </c>
      <c r="V17" s="74">
        <v>12</v>
      </c>
      <c r="W17" s="69" t="s">
        <v>23</v>
      </c>
      <c r="X17" s="75">
        <v>7</v>
      </c>
      <c r="Y17" s="74">
        <v>18</v>
      </c>
      <c r="Z17" s="69" t="s">
        <v>23</v>
      </c>
      <c r="AA17" s="75">
        <v>6</v>
      </c>
      <c r="AB17" s="8">
        <f>AC17+AD17</f>
        <v>6</v>
      </c>
      <c r="AC17" s="26">
        <f>IF(D17&gt;F17,1,0)+IF(G17&gt;I17,1,0)+IF(J17&gt;L17,1,0)+IF(M17&gt;O17,1,0)+IF(P17&gt;R17,1,0)+IF(S17&gt;U17,1,0)+IF(V17&gt;X17,1,0)+IF(Y17&gt;AA17,1,0)</f>
        <v>4</v>
      </c>
      <c r="AD17" s="27">
        <f t="shared" ref="AD17:AD24" si="5">IF(D17&lt;F17,1,0)+IF(G17&lt;I17,1,0)+IF(J17&lt;L17,1,0)+IF(M17&lt;O17,1,0)+IF(P17&lt;R17,1,0)+IF(S17&lt;U17,1,0)+IF(V17&lt;X17,1,0)+IF(Y17&lt;AA17,1,0)</f>
        <v>2</v>
      </c>
      <c r="AE17" s="28">
        <f>F17+I17+L17+O17+R17+U17+X17+AA17</f>
        <v>45</v>
      </c>
      <c r="AF17" s="57">
        <f>(AC17/AB17)*100%</f>
        <v>0.66666666666666663</v>
      </c>
      <c r="AG17" s="86"/>
    </row>
    <row r="18" spans="2:33" ht="21.75" customHeight="1" x14ac:dyDescent="0.25">
      <c r="B18" s="9" t="s">
        <v>64</v>
      </c>
      <c r="C18" s="29" t="s">
        <v>85</v>
      </c>
      <c r="D18" s="78">
        <f>I17</f>
        <v>9</v>
      </c>
      <c r="E18" s="69" t="s">
        <v>22</v>
      </c>
      <c r="F18" s="70">
        <f>G17</f>
        <v>10</v>
      </c>
      <c r="G18" s="30"/>
      <c r="H18" s="24"/>
      <c r="I18" s="25"/>
      <c r="J18" s="74"/>
      <c r="K18" s="69" t="s">
        <v>23</v>
      </c>
      <c r="L18" s="75"/>
      <c r="M18" s="74">
        <v>3</v>
      </c>
      <c r="N18" s="69" t="s">
        <v>23</v>
      </c>
      <c r="O18" s="75">
        <v>5</v>
      </c>
      <c r="P18" s="74">
        <v>5</v>
      </c>
      <c r="Q18" s="69" t="s">
        <v>23</v>
      </c>
      <c r="R18" s="75">
        <v>4</v>
      </c>
      <c r="S18" s="74">
        <v>4</v>
      </c>
      <c r="T18" s="69" t="s">
        <v>23</v>
      </c>
      <c r="U18" s="75">
        <v>5</v>
      </c>
      <c r="V18" s="116">
        <v>20</v>
      </c>
      <c r="W18" s="112" t="s">
        <v>23</v>
      </c>
      <c r="X18" s="113">
        <v>0</v>
      </c>
      <c r="Y18" s="74">
        <v>19</v>
      </c>
      <c r="Z18" s="69" t="s">
        <v>23</v>
      </c>
      <c r="AA18" s="75">
        <v>16</v>
      </c>
      <c r="AB18" s="85">
        <f t="shared" ref="AB18:AB24" si="6">AC18+AD18</f>
        <v>6</v>
      </c>
      <c r="AC18" s="26">
        <f t="shared" ref="AC18:AC24" si="7">IF(D18&gt;F18,1,0)+IF(G18&gt;I18,1,0)+IF(J18&gt;L18,1,0)+IF(M18&gt;O18,1,0)+IF(P18&gt;R18,1,0)+IF(S18&gt;U18,1,0)+IF(V18&gt;X18,1,0)+IF(Y18&gt;AA18,1,0)</f>
        <v>3</v>
      </c>
      <c r="AD18" s="27">
        <f t="shared" si="5"/>
        <v>3</v>
      </c>
      <c r="AE18" s="28">
        <f t="shared" ref="AE18:AE24" si="8">F18+I18+L18+O18+R18+U18+X18+AA18</f>
        <v>40</v>
      </c>
      <c r="AF18" s="57">
        <f>(AC18/AB18)*100%</f>
        <v>0.5</v>
      </c>
      <c r="AG18" s="86"/>
    </row>
    <row r="19" spans="2:33" ht="21.75" customHeight="1" x14ac:dyDescent="0.25">
      <c r="B19" s="7" t="s">
        <v>65</v>
      </c>
      <c r="C19" s="31" t="s">
        <v>86</v>
      </c>
      <c r="D19" s="68">
        <f>L17</f>
        <v>2</v>
      </c>
      <c r="E19" s="69" t="s">
        <v>22</v>
      </c>
      <c r="F19" s="70">
        <f>J17</f>
        <v>9</v>
      </c>
      <c r="G19" s="96">
        <f>L18</f>
        <v>0</v>
      </c>
      <c r="H19" s="69" t="s">
        <v>18</v>
      </c>
      <c r="I19" s="70">
        <f>J18</f>
        <v>0</v>
      </c>
      <c r="J19" s="32"/>
      <c r="K19" s="33"/>
      <c r="L19" s="34"/>
      <c r="M19" s="74"/>
      <c r="N19" s="69" t="s">
        <v>23</v>
      </c>
      <c r="O19" s="75"/>
      <c r="P19" s="74">
        <v>12</v>
      </c>
      <c r="Q19" s="69" t="s">
        <v>23</v>
      </c>
      <c r="R19" s="75">
        <v>11</v>
      </c>
      <c r="S19" s="74">
        <v>7</v>
      </c>
      <c r="T19" s="69" t="s">
        <v>23</v>
      </c>
      <c r="U19" s="75">
        <v>9</v>
      </c>
      <c r="V19" s="119">
        <v>0</v>
      </c>
      <c r="W19" s="112" t="s">
        <v>23</v>
      </c>
      <c r="X19" s="122">
        <v>20</v>
      </c>
      <c r="Y19" s="74">
        <v>3</v>
      </c>
      <c r="Z19" s="69" t="s">
        <v>23</v>
      </c>
      <c r="AA19" s="75">
        <v>12</v>
      </c>
      <c r="AB19" s="8">
        <f t="shared" si="6"/>
        <v>5</v>
      </c>
      <c r="AC19" s="26">
        <f t="shared" si="7"/>
        <v>1</v>
      </c>
      <c r="AD19" s="27">
        <f t="shared" si="5"/>
        <v>4</v>
      </c>
      <c r="AE19" s="28">
        <f t="shared" si="8"/>
        <v>61</v>
      </c>
      <c r="AF19" s="57">
        <f>(AC19/AB19)*100%</f>
        <v>0.2</v>
      </c>
      <c r="AG19" s="86"/>
    </row>
    <row r="20" spans="2:33" ht="21.75" customHeight="1" x14ac:dyDescent="0.25">
      <c r="B20" s="9" t="s">
        <v>66</v>
      </c>
      <c r="C20" s="31" t="s">
        <v>88</v>
      </c>
      <c r="D20" s="68">
        <f>O17</f>
        <v>10</v>
      </c>
      <c r="E20" s="69" t="s">
        <v>18</v>
      </c>
      <c r="F20" s="70">
        <f>M17</f>
        <v>1</v>
      </c>
      <c r="G20" s="96">
        <f>O18</f>
        <v>5</v>
      </c>
      <c r="H20" s="69" t="s">
        <v>18</v>
      </c>
      <c r="I20" s="70">
        <f>M18</f>
        <v>3</v>
      </c>
      <c r="J20" s="96">
        <f>O19</f>
        <v>0</v>
      </c>
      <c r="K20" s="69" t="s">
        <v>18</v>
      </c>
      <c r="L20" s="98">
        <f>M19</f>
        <v>0</v>
      </c>
      <c r="M20" s="30"/>
      <c r="N20" s="24"/>
      <c r="O20" s="25"/>
      <c r="P20" s="127">
        <v>20</v>
      </c>
      <c r="Q20" s="123" t="s">
        <v>23</v>
      </c>
      <c r="R20" s="124">
        <v>0</v>
      </c>
      <c r="S20" s="119">
        <v>0</v>
      </c>
      <c r="T20" s="112" t="s">
        <v>23</v>
      </c>
      <c r="U20" s="122">
        <v>20</v>
      </c>
      <c r="V20" s="74">
        <v>13</v>
      </c>
      <c r="W20" s="69" t="s">
        <v>23</v>
      </c>
      <c r="X20" s="75">
        <v>12</v>
      </c>
      <c r="Y20" s="74"/>
      <c r="Z20" s="69" t="s">
        <v>23</v>
      </c>
      <c r="AA20" s="75"/>
      <c r="AB20" s="99">
        <f t="shared" si="6"/>
        <v>5</v>
      </c>
      <c r="AC20" s="26">
        <f t="shared" si="7"/>
        <v>4</v>
      </c>
      <c r="AD20" s="27">
        <f t="shared" si="5"/>
        <v>1</v>
      </c>
      <c r="AE20" s="100">
        <f t="shared" si="8"/>
        <v>36</v>
      </c>
      <c r="AF20" s="101">
        <f t="shared" ref="AF20:AF24" si="9">(AC20/AB20)*100%</f>
        <v>0.8</v>
      </c>
      <c r="AG20" s="102"/>
    </row>
    <row r="21" spans="2:33" ht="21.75" customHeight="1" x14ac:dyDescent="0.25">
      <c r="B21" s="7" t="s">
        <v>67</v>
      </c>
      <c r="C21" s="91" t="s">
        <v>93</v>
      </c>
      <c r="D21" s="111">
        <f>R17</f>
        <v>0</v>
      </c>
      <c r="E21" s="72" t="s">
        <v>22</v>
      </c>
      <c r="F21" s="70">
        <f>P17</f>
        <v>0</v>
      </c>
      <c r="G21" s="96">
        <f>R18</f>
        <v>4</v>
      </c>
      <c r="H21" s="72" t="s">
        <v>18</v>
      </c>
      <c r="I21" s="70">
        <f>P18</f>
        <v>5</v>
      </c>
      <c r="J21" s="96">
        <f>R19</f>
        <v>11</v>
      </c>
      <c r="K21" s="72" t="s">
        <v>23</v>
      </c>
      <c r="L21" s="98">
        <f>P19</f>
        <v>12</v>
      </c>
      <c r="M21" s="131">
        <f>R20</f>
        <v>0</v>
      </c>
      <c r="N21" s="129" t="s">
        <v>23</v>
      </c>
      <c r="O21" s="130">
        <f>P20</f>
        <v>20</v>
      </c>
      <c r="P21" s="30"/>
      <c r="Q21" s="24"/>
      <c r="R21" s="25"/>
      <c r="S21" s="71">
        <v>2</v>
      </c>
      <c r="T21" s="72" t="s">
        <v>23</v>
      </c>
      <c r="U21" s="73">
        <v>20</v>
      </c>
      <c r="V21" s="71">
        <v>10</v>
      </c>
      <c r="W21" s="72" t="s">
        <v>23</v>
      </c>
      <c r="X21" s="73">
        <v>6</v>
      </c>
      <c r="Y21" s="71">
        <v>16</v>
      </c>
      <c r="Z21" s="72" t="s">
        <v>23</v>
      </c>
      <c r="AA21" s="73">
        <v>6</v>
      </c>
      <c r="AB21" s="8">
        <f t="shared" si="6"/>
        <v>6</v>
      </c>
      <c r="AC21" s="26">
        <f t="shared" si="7"/>
        <v>2</v>
      </c>
      <c r="AD21" s="27">
        <f t="shared" si="5"/>
        <v>4</v>
      </c>
      <c r="AE21" s="28">
        <f t="shared" si="8"/>
        <v>69</v>
      </c>
      <c r="AF21" s="57">
        <f t="shared" si="9"/>
        <v>0.33333333333333331</v>
      </c>
      <c r="AG21" s="86"/>
    </row>
    <row r="22" spans="2:33" ht="21.75" customHeight="1" x14ac:dyDescent="0.25">
      <c r="B22" s="9" t="s">
        <v>68</v>
      </c>
      <c r="C22" s="31" t="s">
        <v>95</v>
      </c>
      <c r="D22" s="68">
        <f>U17</f>
        <v>11</v>
      </c>
      <c r="E22" s="69" t="s">
        <v>18</v>
      </c>
      <c r="F22" s="70">
        <f>S17</f>
        <v>3</v>
      </c>
      <c r="G22" s="96">
        <f>U18</f>
        <v>5</v>
      </c>
      <c r="H22" s="69" t="s">
        <v>18</v>
      </c>
      <c r="I22" s="70">
        <f>S18</f>
        <v>4</v>
      </c>
      <c r="J22" s="96">
        <f>U19</f>
        <v>9</v>
      </c>
      <c r="K22" s="69" t="s">
        <v>18</v>
      </c>
      <c r="L22" s="98">
        <f>S19</f>
        <v>7</v>
      </c>
      <c r="M22" s="121">
        <f>U20</f>
        <v>20</v>
      </c>
      <c r="N22" s="114" t="s">
        <v>23</v>
      </c>
      <c r="O22" s="120">
        <f>S20</f>
        <v>0</v>
      </c>
      <c r="P22" s="96">
        <f>U21</f>
        <v>20</v>
      </c>
      <c r="Q22" s="72" t="s">
        <v>23</v>
      </c>
      <c r="R22" s="98">
        <f>S21</f>
        <v>2</v>
      </c>
      <c r="S22" s="30"/>
      <c r="T22" s="24"/>
      <c r="U22" s="25"/>
      <c r="V22" s="74">
        <v>10</v>
      </c>
      <c r="W22" s="69" t="s">
        <v>23</v>
      </c>
      <c r="X22" s="75">
        <v>6</v>
      </c>
      <c r="Y22" s="127">
        <v>20</v>
      </c>
      <c r="Z22" s="123" t="s">
        <v>23</v>
      </c>
      <c r="AA22" s="124">
        <v>0</v>
      </c>
      <c r="AB22" s="99">
        <f t="shared" si="6"/>
        <v>7</v>
      </c>
      <c r="AC22" s="26">
        <f t="shared" si="7"/>
        <v>7</v>
      </c>
      <c r="AD22" s="27">
        <f t="shared" si="5"/>
        <v>0</v>
      </c>
      <c r="AE22" s="100">
        <f t="shared" si="8"/>
        <v>22</v>
      </c>
      <c r="AF22" s="101">
        <f t="shared" si="9"/>
        <v>1</v>
      </c>
      <c r="AG22" s="102"/>
    </row>
    <row r="23" spans="2:33" ht="21.75" customHeight="1" x14ac:dyDescent="0.25">
      <c r="B23" s="7" t="s">
        <v>69</v>
      </c>
      <c r="C23" s="91" t="s">
        <v>97</v>
      </c>
      <c r="D23" s="92">
        <f>X17</f>
        <v>7</v>
      </c>
      <c r="E23" s="72" t="s">
        <v>22</v>
      </c>
      <c r="F23" s="70">
        <f>V17</f>
        <v>12</v>
      </c>
      <c r="G23" s="115">
        <f>X18</f>
        <v>0</v>
      </c>
      <c r="H23" s="114" t="s">
        <v>18</v>
      </c>
      <c r="I23" s="117">
        <f>V18</f>
        <v>20</v>
      </c>
      <c r="J23" s="116">
        <f>X19</f>
        <v>20</v>
      </c>
      <c r="K23" s="114" t="s">
        <v>23</v>
      </c>
      <c r="L23" s="120">
        <f>V19</f>
        <v>0</v>
      </c>
      <c r="M23" s="96">
        <f>X20</f>
        <v>12</v>
      </c>
      <c r="N23" s="72" t="s">
        <v>23</v>
      </c>
      <c r="O23" s="98">
        <f>V20</f>
        <v>13</v>
      </c>
      <c r="P23" s="96">
        <f>X21</f>
        <v>6</v>
      </c>
      <c r="Q23" s="72" t="s">
        <v>23</v>
      </c>
      <c r="R23" s="98">
        <f>V21</f>
        <v>10</v>
      </c>
      <c r="S23" s="96">
        <f>X22</f>
        <v>6</v>
      </c>
      <c r="T23" s="72" t="s">
        <v>23</v>
      </c>
      <c r="U23" s="98">
        <f>V22</f>
        <v>10</v>
      </c>
      <c r="V23" s="30"/>
      <c r="W23" s="24"/>
      <c r="X23" s="25"/>
      <c r="Y23" s="74">
        <v>12</v>
      </c>
      <c r="Z23" s="69" t="s">
        <v>23</v>
      </c>
      <c r="AA23" s="75">
        <v>13</v>
      </c>
      <c r="AB23" s="8">
        <f t="shared" si="6"/>
        <v>7</v>
      </c>
      <c r="AC23" s="26">
        <f t="shared" si="7"/>
        <v>1</v>
      </c>
      <c r="AD23" s="27">
        <f t="shared" si="5"/>
        <v>6</v>
      </c>
      <c r="AE23" s="28">
        <f>F23+I23+L23+O23+R23+U23+X23+AA23</f>
        <v>78</v>
      </c>
      <c r="AF23" s="57">
        <f t="shared" si="9"/>
        <v>0.14285714285714285</v>
      </c>
      <c r="AG23" s="86"/>
    </row>
    <row r="24" spans="2:33" ht="21.75" customHeight="1" thickBot="1" x14ac:dyDescent="0.3">
      <c r="B24" s="58" t="s">
        <v>70</v>
      </c>
      <c r="C24" s="35" t="s">
        <v>74</v>
      </c>
      <c r="D24" s="79">
        <f>AA17</f>
        <v>6</v>
      </c>
      <c r="E24" s="80" t="s">
        <v>18</v>
      </c>
      <c r="F24" s="81">
        <f>Y17</f>
        <v>18</v>
      </c>
      <c r="G24" s="82">
        <f>AA18</f>
        <v>16</v>
      </c>
      <c r="H24" s="80" t="s">
        <v>18</v>
      </c>
      <c r="I24" s="84">
        <f>Y18</f>
        <v>19</v>
      </c>
      <c r="J24" s="82">
        <f>AA19</f>
        <v>12</v>
      </c>
      <c r="K24" s="80" t="s">
        <v>18</v>
      </c>
      <c r="L24" s="83">
        <f>Y19</f>
        <v>3</v>
      </c>
      <c r="M24" s="82">
        <f>AA20</f>
        <v>0</v>
      </c>
      <c r="N24" s="80" t="s">
        <v>18</v>
      </c>
      <c r="O24" s="83">
        <f>Y20</f>
        <v>0</v>
      </c>
      <c r="P24" s="82">
        <f>AA21</f>
        <v>6</v>
      </c>
      <c r="Q24" s="80" t="s">
        <v>18</v>
      </c>
      <c r="R24" s="83">
        <f>Y21</f>
        <v>16</v>
      </c>
      <c r="S24" s="125">
        <f>AA22</f>
        <v>0</v>
      </c>
      <c r="T24" s="126" t="s">
        <v>18</v>
      </c>
      <c r="U24" s="128">
        <f>Y22</f>
        <v>20</v>
      </c>
      <c r="V24" s="82">
        <f>AA23</f>
        <v>13</v>
      </c>
      <c r="W24" s="80" t="s">
        <v>18</v>
      </c>
      <c r="X24" s="83">
        <f>Y23</f>
        <v>12</v>
      </c>
      <c r="Y24" s="62"/>
      <c r="Z24" s="63"/>
      <c r="AA24" s="64"/>
      <c r="AB24" s="37">
        <f t="shared" si="6"/>
        <v>6</v>
      </c>
      <c r="AC24" s="35">
        <f t="shared" si="7"/>
        <v>2</v>
      </c>
      <c r="AD24" s="110">
        <f t="shared" si="5"/>
        <v>4</v>
      </c>
      <c r="AE24" s="38">
        <f t="shared" si="8"/>
        <v>88</v>
      </c>
      <c r="AF24" s="65">
        <f t="shared" si="9"/>
        <v>0.33333333333333331</v>
      </c>
      <c r="AG24" s="87"/>
    </row>
    <row r="25" spans="2:33" x14ac:dyDescent="0.25">
      <c r="C25" s="36"/>
      <c r="AB25" s="67">
        <f>SUM(AB17:AB24)/2</f>
        <v>24</v>
      </c>
      <c r="AC25" s="67">
        <f>AC17+AC18+AC19+AC20+AC21+AC22+AC23+AC24</f>
        <v>24</v>
      </c>
      <c r="AD25" s="67">
        <f>AD17+AD18+AD19+AD20+AD21+AD22+AD23+AD24</f>
        <v>24</v>
      </c>
    </row>
    <row r="27" spans="2:33" x14ac:dyDescent="0.25">
      <c r="B27" s="203" t="s">
        <v>8</v>
      </c>
      <c r="C27" s="203"/>
      <c r="E27" s="16" t="s">
        <v>9</v>
      </c>
    </row>
    <row r="28" spans="2:33" x14ac:dyDescent="0.25">
      <c r="B28" s="204" t="s">
        <v>10</v>
      </c>
      <c r="C28" s="204"/>
      <c r="E28" s="16" t="s">
        <v>11</v>
      </c>
    </row>
    <row r="29" spans="2:33" x14ac:dyDescent="0.25">
      <c r="B29" s="205" t="s">
        <v>12</v>
      </c>
      <c r="C29" s="205"/>
      <c r="E29" s="16" t="s">
        <v>13</v>
      </c>
    </row>
    <row r="30" spans="2:33" x14ac:dyDescent="0.25">
      <c r="B30" s="197" t="s">
        <v>14</v>
      </c>
      <c r="C30" s="197"/>
      <c r="E30" s="16" t="s">
        <v>15</v>
      </c>
    </row>
    <row r="31" spans="2:33" ht="15.75" x14ac:dyDescent="0.25">
      <c r="B31" s="201" t="s">
        <v>16</v>
      </c>
      <c r="C31" s="202"/>
      <c r="E31" s="16" t="s">
        <v>17</v>
      </c>
      <c r="R31" s="55"/>
      <c r="S31" s="55"/>
      <c r="Z31" s="55">
        <f>MAX(D7:X13,D17:AA24)</f>
        <v>20</v>
      </c>
    </row>
  </sheetData>
  <mergeCells count="43">
    <mergeCell ref="B1:O1"/>
    <mergeCell ref="B2:O2"/>
    <mergeCell ref="B3:O3"/>
    <mergeCell ref="B6:C6"/>
    <mergeCell ref="D6:F6"/>
    <mergeCell ref="G6:I6"/>
    <mergeCell ref="J6:L6"/>
    <mergeCell ref="M6:O6"/>
    <mergeCell ref="B31:C31"/>
    <mergeCell ref="P6:R6"/>
    <mergeCell ref="S6:U6"/>
    <mergeCell ref="V6:X6"/>
    <mergeCell ref="B27:C27"/>
    <mergeCell ref="B28:C28"/>
    <mergeCell ref="B29:C29"/>
    <mergeCell ref="P16:R16"/>
    <mergeCell ref="S16:U16"/>
    <mergeCell ref="V16:X16"/>
    <mergeCell ref="Y16:AA16"/>
    <mergeCell ref="B30:C30"/>
    <mergeCell ref="B16:C16"/>
    <mergeCell ref="D16:F16"/>
    <mergeCell ref="G16:I16"/>
    <mergeCell ref="J16:L16"/>
    <mergeCell ref="M16:O16"/>
    <mergeCell ref="Y6:Z6"/>
    <mergeCell ref="Y7:Z7"/>
    <mergeCell ref="Y8:Z8"/>
    <mergeCell ref="Y9:Z9"/>
    <mergeCell ref="Y10:Z10"/>
    <mergeCell ref="AA6:AB6"/>
    <mergeCell ref="AA7:AB7"/>
    <mergeCell ref="AA8:AB8"/>
    <mergeCell ref="AA9:AB9"/>
    <mergeCell ref="AA10:AB10"/>
    <mergeCell ref="AA13:AB13"/>
    <mergeCell ref="Y14:Z14"/>
    <mergeCell ref="AA14:AB14"/>
    <mergeCell ref="Y11:Z11"/>
    <mergeCell ref="Y12:Z12"/>
    <mergeCell ref="Y13:Z13"/>
    <mergeCell ref="AA11:AB11"/>
    <mergeCell ref="AA12:AB12"/>
  </mergeCells>
  <phoneticPr fontId="2" type="noConversion"/>
  <pageMargins left="0.7" right="0.7" top="0.75" bottom="0.75" header="0.3" footer="0.3"/>
  <pageSetup paperSize="9" scale="63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2</vt:i4>
      </vt:variant>
    </vt:vector>
  </HeadingPairs>
  <TitlesOfParts>
    <vt:vector size="5" baseType="lpstr">
      <vt:lpstr>Cover</vt:lpstr>
      <vt:lpstr>MD</vt:lpstr>
      <vt:lpstr>MD Result</vt:lpstr>
      <vt:lpstr>MD!Print_Area</vt:lpstr>
      <vt:lpstr>'MD Result'!Print_Area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k.l.</dc:creator>
  <cp:lastModifiedBy>se</cp:lastModifiedBy>
  <cp:lastPrinted>2023-12-18T09:42:15Z</cp:lastPrinted>
  <dcterms:created xsi:type="dcterms:W3CDTF">2018-03-29T08:25:29Z</dcterms:created>
  <dcterms:modified xsi:type="dcterms:W3CDTF">2024-09-09T10:31:14Z</dcterms:modified>
</cp:coreProperties>
</file>